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דיווחים נלווים\דוח הוצאות ישירות\2024\31.12.24\אתר אינטרנט\מונגש\"/>
    </mc:Choice>
  </mc:AlternateContent>
  <bookViews>
    <workbookView xWindow="0" yWindow="0" windowWidth="28800" windowHeight="12210"/>
  </bookViews>
  <sheets>
    <sheet name="נספח 1" sheetId="11" r:id="rId1"/>
    <sheet name="נספח 1-אשראי ואגח" sheetId="6" r:id="rId2"/>
    <sheet name="נספח 2" sheetId="13" r:id="rId3"/>
    <sheet name="נספח 3" sheetId="14" r:id="rId4"/>
  </sheets>
  <definedNames>
    <definedName name="Ex_Rate" comment="שערי מטח" localSheetId="0">#REF!</definedName>
    <definedName name="Ex_Rate" comment="שערי מטח" localSheetId="1">#REF!</definedName>
    <definedName name="Ex_Rate" comment="שערי מטח" localSheetId="2">#REF!</definedName>
    <definedName name="Ex_Rate" comment="שערי מטח" localSheetId="3">#REF!</definedName>
    <definedName name="Ex_Rate" comment="שערי מטח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4" i="14" l="1"/>
  <c r="B128" i="14" l="1"/>
  <c r="B113" i="14"/>
  <c r="B108" i="14"/>
  <c r="B100" i="14"/>
  <c r="B59" i="14"/>
  <c r="B16" i="14"/>
  <c r="B136" i="14" l="1"/>
  <c r="B13" i="13" l="1"/>
  <c r="B59" i="13"/>
  <c r="B43" i="13"/>
  <c r="B31" i="13"/>
  <c r="B79" i="13" l="1"/>
  <c r="B5" i="11" l="1"/>
  <c r="B13" i="11"/>
  <c r="B9" i="11"/>
  <c r="B23" i="11" l="1"/>
  <c r="B29" i="11" l="1"/>
  <c r="B62" i="11" s="1"/>
  <c r="B13" i="6" l="1"/>
  <c r="B9" i="6"/>
  <c r="B5" i="6"/>
  <c r="B23" i="6" l="1"/>
  <c r="B29" i="6" s="1"/>
  <c r="B62" i="6" s="1"/>
  <c r="B35" i="6"/>
  <c r="B57" i="6" l="1"/>
  <c r="B46" i="6"/>
  <c r="B50" i="6" s="1"/>
  <c r="B53" i="6"/>
  <c r="B58" i="6" l="1"/>
  <c r="B35" i="11" l="1"/>
  <c r="B53" i="11" l="1"/>
  <c r="B46" i="11"/>
  <c r="B57" i="11"/>
  <c r="B58" i="11" s="1"/>
</calcChain>
</file>

<file path=xl/sharedStrings.xml><?xml version="1.0" encoding="utf-8"?>
<sst xmlns="http://schemas.openxmlformats.org/spreadsheetml/2006/main" count="215" uniqueCount="141">
  <si>
    <t>אלפי ₪</t>
  </si>
  <si>
    <t>1. סך הכל עמלות קנייה ומכירה של ניירות ערך סחירים</t>
  </si>
  <si>
    <t>א. סך עמלות קנייה ומכירה של ניירות ערך סחירים לצדדים קשורים</t>
  </si>
  <si>
    <t>ב. סך עמלות קנייה ומכירה של ניירות ערך סחירים לצדדים שאינם קשורים</t>
  </si>
  <si>
    <t>2. סך הכל דמי שמירה בשל ניירות ערך סחירים וכל עמלה שגובה מי שמבצע את משמרות ניירות הערך  (קסטודיאן)</t>
  </si>
  <si>
    <t>א. סך עמלות קסטודיאן לצדדים קשורים</t>
  </si>
  <si>
    <t>ב. סך עמלות קסטודיאן לצדדים שאינם קשורים</t>
  </si>
  <si>
    <t>3. סך הכל הוצאות הנובעות מהשקעות לא סחירות</t>
  </si>
  <si>
    <r>
      <t>א.</t>
    </r>
    <r>
      <rPr>
        <strike/>
        <sz val="12"/>
        <color theme="1"/>
        <rFont val="Calibri Light"/>
        <family val="2"/>
      </rPr>
      <t xml:space="preserve"> </t>
    </r>
    <r>
      <rPr>
        <sz val="12"/>
        <color theme="1"/>
        <rFont val="Calibri Light"/>
        <family val="2"/>
      </rPr>
      <t xml:space="preserve">הוצאה הנובעת מהשקעה בניירות ערך לא סחירים או ממתן הלוואה למי שאינו עמית או מבוטח </t>
    </r>
  </si>
  <si>
    <t xml:space="preserve">ב. הוצאה הנובעת מהשקעה בזכויות במקרקעין </t>
  </si>
  <si>
    <t>4. מסים החלים על משקיע מוסדי, על נכסיו, על הכנסותיו ועל עסקאות שנעשו בנכסיו</t>
  </si>
  <si>
    <t>5. סך הוצאות בעד ניהול תביעות</t>
  </si>
  <si>
    <t>6. סך הוצאות בעד מתן משכנתאות</t>
  </si>
  <si>
    <t>7. סך הכל הוצאות ישירות שאינן מסוג עמלת ניהול חיצוני (סכום סעיפים 1 עד6)</t>
  </si>
  <si>
    <t>8. שווי ממוצע של נכסי הקופה או המסלול (ממוצע פשוט של סעיפים 8א ו-8ב)</t>
  </si>
  <si>
    <t>א. השווי המשוערך של  נכסי הקופה או המסלול נכון ליום 31 בדצמבר של שנת הכספים 2024</t>
  </si>
  <si>
    <t>ב. השווי המשוערך של נכסי הקופה או המסלול נכון ליום 31 בדצמבר של שנת הכספים שהסתיימה 2023</t>
  </si>
  <si>
    <t>9. שיעור שנתי של הוצאות ישירות שאינן מסוג עמלת ניהול חיצוני (חלוקה של סעיף 7 בסעיף 8 )</t>
  </si>
  <si>
    <t>הוצאות ישירות מסוג עמלת ניהול חיצוני</t>
  </si>
  <si>
    <t xml:space="preserve">10 . סך דמי ניהול משתנים – החלק מתשלום עמלת ניהול חיצוני שנגזר מתשואת הנכסים </t>
  </si>
  <si>
    <t>11.   סה"כ הוצאות ישירות מסוג "עמלת ניהול חיצוני" (סכום סעיפים 11.א עד11.ט)</t>
  </si>
  <si>
    <t xml:space="preserve">א. סך תשלומים הנובעים מהשקעה בקרנות השקעה בישראל </t>
  </si>
  <si>
    <t>ב. סך תשלומים הנובעים מהשקעה בקרנות השקעה בחו"ל</t>
  </si>
  <si>
    <t>ג. סך תשלומים למנהלי תיקים ישראלים בגין השקעה בחו"ל</t>
  </si>
  <si>
    <t xml:space="preserve">ד. סך תשלומים למנהלי תיקים זרים </t>
  </si>
  <si>
    <t>ה. סך תשלומים בגין השקעה בקרנות סל כאשר 75 אחוזים לפחות מנכסי הקרן הם נכסים שהונפקו במדינת ישראל לפי מדדים שעליהם הורה הממונה ובתנאים שהורה</t>
  </si>
  <si>
    <t>ו.   סך תשלומים בגין השקעה בקרנות סל כאשר 75 אחוזים לפחות מנכסי הקרן הם נכסים שלא הונפקו במדינת ישראל ואינם נסחרים או מוחזקים בה</t>
  </si>
  <si>
    <t>ז.  סך תשלומים בגין השקעה בקרנות נאמנות ישראליות כאשר 75 אחוזים לפחות מנכסי הקרן מושקעים בנכסים שלא הונפקו במדינת ישראל ואינם נסחרים או מוחזקים בה</t>
  </si>
  <si>
    <t>ח.  סך תשלומים בגין השקעה בקרנות נאמנות זרות כאשר 75 אחוזים לפחות מנכסי הקרן מושקעים בנכסים שלא הונפקו במדינת ישראל ואינם נסחרים או מוחזקים בה</t>
  </si>
  <si>
    <t xml:space="preserve"> ט. סך תשלומים בגין השקעה בקרן טכנולוגיה עילית</t>
  </si>
  <si>
    <t>12. שיעור עמלת ניהול חיצוני בפועל (חלוקה של סעיף 11 בסעיף 8.ב)</t>
  </si>
  <si>
    <t>13. שיעור מגבלת עמלת ניהול חיצוני שהמשקיע המוסדי הצהיר עליה עבור שנת הכספים שהסתיימה 2024</t>
  </si>
  <si>
    <t>14. ההפרש בין שיעור מגבלת עמלת ניהול חיצוני מוצהרת לבין שיעור  עמלת ניהול חיצוני בפועל (סעיף 13 פחות סעיף 12)</t>
  </si>
  <si>
    <t xml:space="preserve">15א. סכום שהוחזר  לחוסכים (אם הוחזר) </t>
  </si>
  <si>
    <t xml:space="preserve">15ב. שיעור עמלת ניהול חיצוני בפועל לאחר החזר, (חלוקה של התוצאה של סעיף 11 בניכוי סעיף 15א, בסעיף 8.ב) </t>
  </si>
  <si>
    <t>סך הכל הוצאות ישירות בפועל (למעט דמי ניהול משתנים כאמור בסעיף 10)</t>
  </si>
  <si>
    <t>16. סך כל ההוצאות הישירות (סכום של סעיף 9 וסעיף 12)</t>
  </si>
  <si>
    <t>17. שיעור סך ההוצאות הישירות מתוך יתרת נכסים ממוצעת  (חלוקה של סעיף 16 בסעיף 8)</t>
  </si>
  <si>
    <t>סך הכל הוצאות ישירות לצורך חישוב שיעור עלות שנתית צפויה</t>
  </si>
  <si>
    <t>18. שיעור מגבלת עמלת ניהול חיצוני שהמשקיע המוסדי הצהיר עליה בהתאם לתקנה 2א לתקנות הוצאות ישירות עבור שנת הכספים הבאה 2025</t>
  </si>
  <si>
    <t>19. De: שיעור הוצאות ישירות  (סכום של סעיף 9 וסעיף 18 )</t>
  </si>
  <si>
    <t>ברוקארז'- עמלות קנייה ומכירה בגין ביצוע עסקאות בניירות ערך סחירים</t>
  </si>
  <si>
    <t>צדדים קשורים</t>
  </si>
  <si>
    <t xml:space="preserve">מיטב </t>
  </si>
  <si>
    <t xml:space="preserve">צדדים שאינם קשורים </t>
  </si>
  <si>
    <t>פועלים</t>
  </si>
  <si>
    <t>סך עמלות ברוקראז'</t>
  </si>
  <si>
    <t>עמלות קסטודיאן</t>
  </si>
  <si>
    <t>(3)      אחרים</t>
  </si>
  <si>
    <t>(4)      אחרים</t>
  </si>
  <si>
    <t>צדדים שאינם קשורים</t>
  </si>
  <si>
    <t xml:space="preserve">פועלים </t>
  </si>
  <si>
    <t>סך עמלות קסטודיאן</t>
  </si>
  <si>
    <t>הוצאה הנובעת מהשקעה בניירות ערך לא סחירים או ממתן הלוואה</t>
  </si>
  <si>
    <t>(1)      גוף/יחיד א'</t>
  </si>
  <si>
    <t>(2)      גוף/יחיד ב'</t>
  </si>
  <si>
    <t>(6)      אחרים</t>
  </si>
  <si>
    <t>(7)      אחרים</t>
  </si>
  <si>
    <t>סך הוצאות הנובעות מהשקעה בניירות ערך לא סחירים או ממתן הלוואה</t>
  </si>
  <si>
    <t>הוצאה הנובעת מהשקעה בזכויות מקרקעין</t>
  </si>
  <si>
    <t>(8)       </t>
  </si>
  <si>
    <t>סך הוצאות הנובעות מהשקעה בזכויות מקרקעין</t>
  </si>
  <si>
    <t>מסים החלים על הנכסים, ההכנסות והעסקאות</t>
  </si>
  <si>
    <t>(1)      רשות מסים א'</t>
  </si>
  <si>
    <t>(2)      רשות מסים ב</t>
  </si>
  <si>
    <t>סך הכל תשלומי מסים</t>
  </si>
  <si>
    <t>דמי ביטוח בעד ביטוח משנה</t>
  </si>
  <si>
    <t>(1)      מבטח משנה א'</t>
  </si>
  <si>
    <t>(2)      מבטח משנה ב'</t>
  </si>
  <si>
    <t>סך הכל תשלומים למבטחי משנה</t>
  </si>
  <si>
    <t>הוצאה הנובעת בעד ניהול תביעה או תובענה</t>
  </si>
  <si>
    <t>סך הוצאות הנובעות בעד ניהול תביעה או תובענה</t>
  </si>
  <si>
    <t>הוצאה הנובעת ממתן משכנתא</t>
  </si>
  <si>
    <t>סך הוצאות בעד מתן משכנתאות</t>
  </si>
  <si>
    <r>
      <t>סך הכל עמלות והוצאות</t>
    </r>
    <r>
      <rPr>
        <sz val="12"/>
        <color theme="1"/>
        <rFont val="Calibri Light"/>
        <family val="2"/>
      </rPr>
      <t xml:space="preserve"> </t>
    </r>
    <r>
      <rPr>
        <b/>
        <sz val="12"/>
        <color theme="1"/>
        <rFont val="Calibri Light"/>
        <family val="2"/>
      </rPr>
      <t>שאינן עמלות ניהול חיצוני</t>
    </r>
  </si>
  <si>
    <t>אלפי ש"ח</t>
  </si>
  <si>
    <t>תשלום הנובע מהשקעה בקרנות השקעה בישראל</t>
  </si>
  <si>
    <t xml:space="preserve"> יסודות הנדל"ן ב' פיתוח ושותפות </t>
  </si>
  <si>
    <t>JTLV III</t>
  </si>
  <si>
    <t>KLIRMARK IV</t>
  </si>
  <si>
    <t>LOOL</t>
  </si>
  <si>
    <t xml:space="preserve">SKY </t>
  </si>
  <si>
    <t>טוליפ קפיטל</t>
  </si>
  <si>
    <t>סך תשלומים הנובעים מהשקעה בקרנות השקעה בישראל</t>
  </si>
  <si>
    <t>תשלום הנובע מהשקעה בקרנות השקעה בחו"ל</t>
  </si>
  <si>
    <t>סך תשלומים הנובעים מהשקעה בקרנות השקעה בחו"ל</t>
  </si>
  <si>
    <t>תשלום למנהל תיקים ישראלי</t>
  </si>
  <si>
    <t>(4)       </t>
  </si>
  <si>
    <t>סך תשלומים למנהלי תיקים ישראליים</t>
  </si>
  <si>
    <t>תשלום למנהל תיקים זר</t>
  </si>
  <si>
    <t>(5)       </t>
  </si>
  <si>
    <t>סך תשלום למנהלי תיקים זרים</t>
  </si>
  <si>
    <t>סך תשלומים בגין השקעה בקרן סל כאשר 75% לפחות מנכסי הקרן הם נכסים שלא הונפקו במדינת ישראל ואינם נסחרים או מוחזקים בה</t>
  </si>
  <si>
    <t>קבוצת מור סל</t>
  </si>
  <si>
    <t>SPDR TRUST</t>
  </si>
  <si>
    <t>INVESCO</t>
  </si>
  <si>
    <t>ISHARES INC</t>
  </si>
  <si>
    <t>FIRST TRUST ADVISORS</t>
  </si>
  <si>
    <t>סך תשלום למנהלי קרנות סל</t>
  </si>
  <si>
    <t>סך תשלומים בגין השקעה בקרן סל כאשר 75% לפחות מנכסי הקרן הם נכסים שהונפקו במדינת ישראל לפי מדדים שעליהם הורה הממונה ובתנאים שהורה</t>
  </si>
  <si>
    <t xml:space="preserve">סך תשלום למנהלי קרן סל </t>
  </si>
  <si>
    <t>קרן נאמנות ישראלית</t>
  </si>
  <si>
    <t>סך תשלומים למנהלי קרנות נאמנות ישראליות</t>
  </si>
  <si>
    <t>תשלום בגין השקעה בקרנות נאמנות זרות כאשר 75% לפחות מנכסי הקרן מושקעים בנכסים שלא הונפקו במדינת ישראל ואינם נסחרים או מוחזקים בה</t>
  </si>
  <si>
    <t>KOTAK</t>
  </si>
  <si>
    <t>COMGEST ASSET MANAGEMENT</t>
  </si>
  <si>
    <t>SCHRODER INVESTMENT MANAGEMENT</t>
  </si>
  <si>
    <t>WHITEOAK</t>
  </si>
  <si>
    <t>JANUS CAPITAL</t>
  </si>
  <si>
    <t>סך תשלומים בגין השקעה בקרנות נאמנות זרות</t>
  </si>
  <si>
    <t>תשלומים בגין השקעה בקרן טכנולוגיה עילית</t>
  </si>
  <si>
    <t>(2)      מנהל קרנות ב'</t>
  </si>
  <si>
    <t>סך תשלום בגין השקעה בקרן טכנולוגיה עילית</t>
  </si>
  <si>
    <t>סך הכל עמלות ניהול חיצוני</t>
  </si>
  <si>
    <t>תשלום של דמי ניהול משתנים</t>
  </si>
  <si>
    <t>סך הכל דמי ניהול משתנים</t>
  </si>
  <si>
    <t>סך הכל נכסים לסוף שנה קודמת</t>
  </si>
  <si>
    <t>רעות חברה לניהול קופות גמל בע"מ
נספח 2 – פרוט עמלות והוצאות שאינן עמלות ניהול חיצוני לשנה המסתיימת ביום: 31.12.2024</t>
  </si>
  <si>
    <t>רעות חברה לניהול קופות גמל בע"מ
נספח 3 - פירוט עמלות ניהול חיצוני לשנה המסתיימת ביום: 31.12.2024</t>
  </si>
  <si>
    <t>רעות חברה לניהול קופות גמל בע"מ
נספח 1- סך  ההוצאות הישירות ששולמו בעד כל סוג של הוצאה ישירה לתקופה המסתיימת ביום 31.12.2024</t>
  </si>
  <si>
    <t>13. שיעור מגבלת עמלת ניהול חיצוני שהמשקיע המוסדי הצהיר עליה  עבור שנת הכספים שהסתיימה 2024</t>
  </si>
  <si>
    <t>רעות אשראי ואג"ח
נספח 1- סך  ההוצאות הישירות ששולמו בעד כל סוג של הוצאה ישירה לתקופה המסתיימת ביום 31.12.2024</t>
  </si>
  <si>
    <t>*</t>
  </si>
  <si>
    <t>בהתאם לסעיף 1ב' להוראות רשות שוק ההון לגבי דיווח לציבור על הוצאות ישירות המנוכות מחשבונות העמיתים:</t>
  </si>
  <si>
    <t>הדיווח בנספחים 2 ו 3- עבור כל אחד מסוגי ההוצאות הישירות ייעשה לפי שם הגוף או היחיד המקבל את</t>
  </si>
  <si>
    <t>התשלום (למשל מנהל תיקים משה לוי, בנק הפועלים בע"מ, וכיוצ"ב), זאת אם סך התשלומים לאותו</t>
  </si>
  <si>
    <t>גוף/יחיד עלה על 10% מסך ההוצאות הישירות לאותו סוג לכל השנה, לפי העניין.</t>
  </si>
  <si>
    <t>אם סך התשלומים לגוף מסוים נמוך מ 10%- מסך ההוצאות הישירות לאותו סוג, לא יידרש דיווח שמי</t>
  </si>
  <si>
    <t>נפרד, וסך התשלומים לגופים אלו ידווח תחת קטגוריית "אחרים".</t>
  </si>
  <si>
    <t>יחד עם זאת, במקרה בו תשלום לגוף/ליחיד עולה על 20% מקטגוריית אחרים של כל סוג, יצוין שמו בנפרד.</t>
  </si>
  <si>
    <t>ראה תצוגה מחדש של הדיווח בבדיקת הדוח המאוחד של הקופה ליום 31.12.24.</t>
  </si>
  <si>
    <t>התצוגה בהתאם לסעיף 1ב' בנספחים 2-3 רלוונטים רק לדוח הוצאות ישירות מאוחד של כל הקופה משום שמציגים עבור כל מסלול דוח הוצאות ישירות מאוחד עבור כל הנספחים ונספח 1 של המסלול עצמו.</t>
  </si>
  <si>
    <t>אחרים</t>
  </si>
  <si>
    <t xml:space="preserve"> יסודות הנדל"ן ג' פיתוח ושותפות </t>
  </si>
  <si>
    <t>תחילת טבלה</t>
  </si>
  <si>
    <t>סוף טבלה</t>
  </si>
  <si>
    <t>Apax Medium Market Israel</t>
  </si>
  <si>
    <t>MV Subordinated V</t>
  </si>
  <si>
    <t>Apax Europe VII</t>
  </si>
  <si>
    <t>SCHRODERS CAPITAL PRIVATE EQUITY SECONDARIES IV</t>
  </si>
  <si>
    <t>קבוצת מגדל סל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</si>
</sst>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000"/>
    <numFmt numFmtId="165" formatCode="#,##0.00000000000000000"/>
  </numFmts>
  <fonts count="17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scheme val="minor"/>
    </font>
    <font>
      <sz val="12"/>
      <color theme="1"/>
      <name val="Calibri Light"/>
      <family val="2"/>
    </font>
    <font>
      <b/>
      <sz val="12"/>
      <color rgb="FF000080"/>
      <name val="Calibri Light"/>
      <family val="2"/>
    </font>
    <font>
      <sz val="12"/>
      <color rgb="FF000000"/>
      <name val="Calibri Light"/>
      <family val="2"/>
    </font>
    <font>
      <sz val="8"/>
      <color theme="1"/>
      <name val="Tahoma"/>
      <family val="2"/>
    </font>
    <font>
      <strike/>
      <sz val="12"/>
      <color theme="1"/>
      <name val="Calibri Light"/>
      <family val="2"/>
    </font>
    <font>
      <b/>
      <sz val="12"/>
      <color theme="1"/>
      <name val="Calibri Light"/>
      <family val="2"/>
    </font>
    <font>
      <sz val="12"/>
      <color rgb="FF000080"/>
      <name val="Calibri Light"/>
      <family val="2"/>
    </font>
    <font>
      <sz val="8"/>
      <name val="Tahoma"/>
      <family val="2"/>
    </font>
    <font>
      <sz val="10"/>
      <name val="Arial"/>
      <family val="2"/>
    </font>
    <font>
      <sz val="11"/>
      <color indexed="8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sz val="14"/>
      <color theme="1"/>
      <name val="Arial"/>
      <family val="2"/>
      <charset val="177"/>
      <scheme val="minor"/>
    </font>
    <font>
      <sz val="11"/>
      <name val="Calibri"/>
      <family val="2"/>
    </font>
    <font>
      <sz val="14"/>
      <color theme="1"/>
      <name val="Calibri"/>
      <family val="2"/>
    </font>
    <font>
      <b/>
      <sz val="14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/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2" fillId="0" borderId="0"/>
  </cellStyleXfs>
  <cellXfs count="69">
    <xf numFmtId="0" fontId="0" fillId="0" borderId="0" xfId="0"/>
    <xf numFmtId="0" fontId="2" fillId="0" borderId="0" xfId="1" applyFont="1" applyAlignment="1">
      <alignment horizontal="right" vertical="center"/>
    </xf>
    <xf numFmtId="0" fontId="2" fillId="0" borderId="1" xfId="1" applyFont="1" applyBorder="1" applyAlignment="1">
      <alignment horizontal="right" vertical="center"/>
    </xf>
    <xf numFmtId="0" fontId="5" fillId="0" borderId="0" xfId="1" applyFont="1" applyAlignment="1">
      <alignment horizontal="center" vertical="top"/>
    </xf>
    <xf numFmtId="4" fontId="2" fillId="0" borderId="0" xfId="1" applyNumberFormat="1" applyFont="1" applyAlignment="1">
      <alignment horizontal="right" vertical="center"/>
    </xf>
    <xf numFmtId="43" fontId="2" fillId="0" borderId="0" xfId="2" applyFont="1" applyBorder="1" applyAlignment="1">
      <alignment horizontal="right" vertical="center"/>
    </xf>
    <xf numFmtId="43" fontId="2" fillId="0" borderId="0" xfId="1" applyNumberFormat="1" applyFont="1" applyAlignment="1">
      <alignment horizontal="right" vertical="center"/>
    </xf>
    <xf numFmtId="4" fontId="5" fillId="0" borderId="0" xfId="1" applyNumberFormat="1" applyFont="1" applyAlignment="1">
      <alignment vertical="top"/>
    </xf>
    <xf numFmtId="0" fontId="1" fillId="0" borderId="0" xfId="1"/>
    <xf numFmtId="10" fontId="2" fillId="0" borderId="0" xfId="3" applyNumberFormat="1" applyFont="1" applyAlignment="1">
      <alignment horizontal="right" vertical="center"/>
    </xf>
    <xf numFmtId="0" fontId="2" fillId="0" borderId="1" xfId="1" applyFont="1" applyBorder="1" applyAlignment="1">
      <alignment horizontal="right" vertical="center" wrapText="1" readingOrder="2"/>
    </xf>
    <xf numFmtId="4" fontId="4" fillId="0" borderId="1" xfId="1" applyNumberFormat="1" applyFont="1" applyBorder="1" applyAlignment="1">
      <alignment horizontal="right" vertical="center" readingOrder="1"/>
    </xf>
    <xf numFmtId="4" fontId="4" fillId="0" borderId="0" xfId="1" applyNumberFormat="1" applyFont="1" applyAlignment="1">
      <alignment horizontal="right" vertical="center" readingOrder="1"/>
    </xf>
    <xf numFmtId="10" fontId="2" fillId="0" borderId="0" xfId="3" applyNumberFormat="1" applyFont="1" applyFill="1" applyBorder="1" applyAlignment="1">
      <alignment horizontal="right" vertical="center"/>
    </xf>
    <xf numFmtId="0" fontId="7" fillId="0" borderId="1" xfId="1" applyFont="1" applyBorder="1" applyAlignment="1">
      <alignment horizontal="right" vertical="center" wrapText="1" readingOrder="2"/>
    </xf>
    <xf numFmtId="164" fontId="2" fillId="0" borderId="0" xfId="1" applyNumberFormat="1" applyFont="1" applyAlignment="1">
      <alignment horizontal="right" vertical="center"/>
    </xf>
    <xf numFmtId="10" fontId="2" fillId="0" borderId="0" xfId="3" applyNumberFormat="1" applyFont="1" applyFill="1" applyAlignment="1">
      <alignment horizontal="right" vertical="center"/>
    </xf>
    <xf numFmtId="0" fontId="2" fillId="0" borderId="0" xfId="1" applyFont="1" applyAlignment="1">
      <alignment horizontal="right"/>
    </xf>
    <xf numFmtId="0" fontId="7" fillId="0" borderId="2" xfId="1" applyFont="1" applyBorder="1" applyAlignment="1">
      <alignment horizontal="right" vertical="center" wrapText="1" readingOrder="2"/>
    </xf>
    <xf numFmtId="2" fontId="2" fillId="0" borderId="3" xfId="1" applyNumberFormat="1" applyFont="1" applyBorder="1" applyAlignment="1">
      <alignment horizontal="right" vertical="center" wrapText="1" readingOrder="2"/>
    </xf>
    <xf numFmtId="43" fontId="2" fillId="0" borderId="0" xfId="1" applyNumberFormat="1" applyFont="1" applyAlignment="1">
      <alignment horizontal="right"/>
    </xf>
    <xf numFmtId="0" fontId="3" fillId="0" borderId="2" xfId="1" applyFont="1" applyBorder="1" applyAlignment="1">
      <alignment horizontal="right" vertical="center" wrapText="1" readingOrder="2"/>
    </xf>
    <xf numFmtId="0" fontId="2" fillId="0" borderId="2" xfId="1" applyFont="1" applyBorder="1" applyAlignment="1">
      <alignment horizontal="right" vertical="center" wrapText="1" readingOrder="2"/>
    </xf>
    <xf numFmtId="0" fontId="2" fillId="0" borderId="5" xfId="1" applyFont="1" applyBorder="1" applyAlignment="1">
      <alignment horizontal="right" vertical="center" wrapText="1" readingOrder="2"/>
    </xf>
    <xf numFmtId="0" fontId="8" fillId="0" borderId="2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0" fontId="2" fillId="0" borderId="0" xfId="1" applyFont="1" applyAlignment="1">
      <alignment horizontal="right" vertical="center" readingOrder="2"/>
    </xf>
    <xf numFmtId="2" fontId="2" fillId="0" borderId="3" xfId="1" applyNumberFormat="1" applyFont="1" applyBorder="1" applyAlignment="1">
      <alignment horizontal="justify" vertical="center" wrapText="1" readingOrder="2"/>
    </xf>
    <xf numFmtId="0" fontId="9" fillId="0" borderId="1" xfId="1" applyFont="1" applyBorder="1" applyAlignment="1">
      <alignment horizontal="right" wrapText="1"/>
    </xf>
    <xf numFmtId="43" fontId="2" fillId="0" borderId="3" xfId="1" applyNumberFormat="1" applyFont="1" applyBorder="1" applyAlignment="1">
      <alignment horizontal="justify" vertical="center" wrapText="1" readingOrder="2"/>
    </xf>
    <xf numFmtId="165" fontId="2" fillId="0" borderId="0" xfId="1" applyNumberFormat="1" applyFont="1" applyAlignment="1">
      <alignment horizontal="right" vertical="center" readingOrder="2"/>
    </xf>
    <xf numFmtId="4" fontId="2" fillId="0" borderId="0" xfId="1" applyNumberFormat="1" applyFont="1" applyAlignment="1">
      <alignment horizontal="right" vertical="center" readingOrder="2"/>
    </xf>
    <xf numFmtId="4" fontId="2" fillId="0" borderId="1" xfId="1" applyNumberFormat="1" applyFont="1" applyBorder="1" applyAlignment="1">
      <alignment horizontal="right" vertical="center"/>
    </xf>
    <xf numFmtId="4" fontId="4" fillId="0" borderId="1" xfId="2" applyNumberFormat="1" applyFont="1" applyFill="1" applyBorder="1" applyAlignment="1">
      <alignment horizontal="right" vertical="center" readingOrder="1"/>
    </xf>
    <xf numFmtId="4" fontId="4" fillId="0" borderId="1" xfId="3" applyNumberFormat="1" applyFont="1" applyFill="1" applyBorder="1" applyAlignment="1">
      <alignment horizontal="right" vertical="center" readingOrder="1"/>
    </xf>
    <xf numFmtId="4" fontId="2" fillId="0" borderId="0" xfId="3" applyNumberFormat="1" applyFont="1" applyFill="1" applyAlignment="1">
      <alignment horizontal="right" vertical="center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2" xfId="1" applyNumberFormat="1" applyFont="1" applyBorder="1" applyAlignment="1">
      <alignment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0" xfId="1" applyNumberFormat="1" applyFont="1" applyAlignment="1"/>
    <xf numFmtId="4" fontId="2" fillId="0" borderId="3" xfId="1" applyNumberFormat="1" applyFont="1" applyBorder="1" applyAlignment="1">
      <alignment horizontal="left" vertical="center" wrapText="1" readingOrder="2"/>
    </xf>
    <xf numFmtId="0" fontId="0" fillId="0" borderId="0" xfId="0" applyFont="1" applyAlignment="1">
      <alignment horizontal="right" vertical="center"/>
    </xf>
    <xf numFmtId="0" fontId="13" fillId="0" borderId="0" xfId="0" applyFont="1"/>
    <xf numFmtId="0" fontId="14" fillId="0" borderId="0" xfId="0" applyFont="1" applyFill="1" applyAlignment="1">
      <alignment horizontal="center"/>
    </xf>
    <xf numFmtId="0" fontId="15" fillId="0" borderId="0" xfId="0" applyFont="1"/>
    <xf numFmtId="0" fontId="2" fillId="0" borderId="0" xfId="0" applyFont="1" applyAlignment="1">
      <alignment horizontal="right"/>
    </xf>
    <xf numFmtId="0" fontId="16" fillId="0" borderId="0" xfId="0" applyFont="1"/>
    <xf numFmtId="4" fontId="2" fillId="0" borderId="3" xfId="1" applyNumberFormat="1" applyFont="1" applyFill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1" xfId="1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 readingOrder="2"/>
    </xf>
    <xf numFmtId="0" fontId="7" fillId="0" borderId="0" xfId="0" applyFont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center" vertical="center" wrapText="1" readingOrder="2"/>
    </xf>
    <xf numFmtId="0" fontId="2" fillId="0" borderId="0" xfId="1" applyFont="1" applyAlignment="1">
      <alignment horizontal="center" vertical="center"/>
    </xf>
    <xf numFmtId="4" fontId="2" fillId="0" borderId="4" xfId="1" applyNumberFormat="1" applyFont="1" applyBorder="1" applyAlignment="1">
      <alignment horizontal="right" vertical="center" wrapText="1" readingOrder="2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 readingOrder="2"/>
    </xf>
    <xf numFmtId="0" fontId="7" fillId="0" borderId="4" xfId="1" applyFont="1" applyBorder="1" applyAlignment="1">
      <alignment horizontal="right" vertical="center" wrapText="1" readingOrder="2"/>
    </xf>
    <xf numFmtId="0" fontId="7" fillId="0" borderId="3" xfId="1" applyFont="1" applyBorder="1" applyAlignment="1">
      <alignment horizontal="right" vertical="center" wrapText="1" readingOrder="2"/>
    </xf>
    <xf numFmtId="0" fontId="2" fillId="0" borderId="4" xfId="1" applyFont="1" applyBorder="1" applyAlignment="1">
      <alignment horizontal="right" vertical="center" wrapText="1" readingOrder="2"/>
    </xf>
    <xf numFmtId="0" fontId="2" fillId="0" borderId="6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4" fontId="2" fillId="0" borderId="6" xfId="1" applyNumberFormat="1" applyFont="1" applyBorder="1" applyAlignment="1">
      <alignment horizontal="right" vertical="center" wrapText="1" readingOrder="2"/>
    </xf>
  </cellXfs>
  <cellStyles count="10">
    <cellStyle name="Comma 2" xfId="2"/>
    <cellStyle name="Normal" xfId="0" builtinId="0"/>
    <cellStyle name="Normal 10" xfId="6"/>
    <cellStyle name="Normal 2" xfId="1"/>
    <cellStyle name="Normal 2 2" xfId="8"/>
    <cellStyle name="Normal 2 2 2" xfId="9"/>
    <cellStyle name="Normal 3" xfId="4"/>
    <cellStyle name="Normal 6" xfId="5"/>
    <cellStyle name="Normal 9" xfId="7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rightToLeft="1" tabSelected="1" topLeftCell="A25" workbookViewId="0">
      <selection activeCell="B34" sqref="B34"/>
    </sheetView>
  </sheetViews>
  <sheetFormatPr defaultColWidth="9" defaultRowHeight="15.5" x14ac:dyDescent="0.3"/>
  <cols>
    <col min="1" max="1" width="92.08203125" style="1" customWidth="1"/>
    <col min="2" max="2" width="46" style="4" customWidth="1"/>
    <col min="3" max="3" width="16.33203125" style="1" customWidth="1"/>
    <col min="4" max="4" width="60.58203125" style="1" customWidth="1"/>
    <col min="5" max="5" width="26.58203125" style="1" customWidth="1"/>
    <col min="6" max="6" width="18.33203125" style="1" customWidth="1"/>
    <col min="7" max="16384" width="9" style="1"/>
  </cols>
  <sheetData>
    <row r="1" spans="1:10" s="54" customFormat="1" x14ac:dyDescent="0.3">
      <c r="A1" s="52" t="s">
        <v>134</v>
      </c>
      <c r="B1" s="53"/>
      <c r="C1" s="53"/>
      <c r="D1" s="53"/>
      <c r="E1" s="53"/>
      <c r="F1" s="53"/>
      <c r="G1" s="53"/>
      <c r="H1" s="53"/>
      <c r="I1" s="53"/>
      <c r="J1" s="53"/>
    </row>
    <row r="2" spans="1:10" ht="47.25" customHeight="1" x14ac:dyDescent="0.3">
      <c r="A2" s="51" t="s">
        <v>119</v>
      </c>
      <c r="B2" s="32" t="s">
        <v>0</v>
      </c>
    </row>
    <row r="3" spans="1:10" x14ac:dyDescent="0.3">
      <c r="A3" s="2"/>
      <c r="B3" s="11"/>
      <c r="E3" s="3"/>
    </row>
    <row r="4" spans="1:10" x14ac:dyDescent="0.3">
      <c r="A4" s="2"/>
      <c r="B4" s="11"/>
      <c r="D4" s="4"/>
      <c r="E4" s="5"/>
      <c r="F4" s="6"/>
      <c r="H4" s="7"/>
      <c r="I4" s="8"/>
      <c r="J4" s="9"/>
    </row>
    <row r="5" spans="1:10" x14ac:dyDescent="0.3">
      <c r="A5" s="10" t="s">
        <v>1</v>
      </c>
      <c r="B5" s="11">
        <f>+B6+B7</f>
        <v>335.26866999999993</v>
      </c>
      <c r="D5" s="4"/>
    </row>
    <row r="6" spans="1:10" x14ac:dyDescent="0.3">
      <c r="A6" s="10" t="s">
        <v>2</v>
      </c>
      <c r="B6" s="11">
        <v>64.08</v>
      </c>
      <c r="C6" s="12"/>
      <c r="D6" s="4"/>
    </row>
    <row r="7" spans="1:10" x14ac:dyDescent="0.3">
      <c r="A7" s="10" t="s">
        <v>3</v>
      </c>
      <c r="B7" s="11">
        <v>271.18866999999995</v>
      </c>
      <c r="C7" s="12"/>
      <c r="D7" s="4"/>
    </row>
    <row r="8" spans="1:10" x14ac:dyDescent="0.3">
      <c r="A8" s="10"/>
      <c r="B8" s="11"/>
    </row>
    <row r="9" spans="1:10" x14ac:dyDescent="0.3">
      <c r="A9" s="10" t="s">
        <v>4</v>
      </c>
      <c r="B9" s="11">
        <f>+B10+B11</f>
        <v>6.81</v>
      </c>
    </row>
    <row r="10" spans="1:10" x14ac:dyDescent="0.3">
      <c r="A10" s="10" t="s">
        <v>5</v>
      </c>
      <c r="B10" s="11">
        <v>0</v>
      </c>
    </row>
    <row r="11" spans="1:10" x14ac:dyDescent="0.3">
      <c r="A11" s="10" t="s">
        <v>6</v>
      </c>
      <c r="B11" s="11">
        <v>6.81</v>
      </c>
      <c r="C11" s="12"/>
    </row>
    <row r="12" spans="1:10" x14ac:dyDescent="0.3">
      <c r="A12" s="10"/>
      <c r="B12" s="11"/>
    </row>
    <row r="13" spans="1:10" x14ac:dyDescent="0.3">
      <c r="A13" s="10" t="s">
        <v>7</v>
      </c>
      <c r="B13" s="11">
        <f>+B14+B15</f>
        <v>0</v>
      </c>
    </row>
    <row r="14" spans="1:10" x14ac:dyDescent="0.3">
      <c r="A14" s="10" t="s">
        <v>8</v>
      </c>
      <c r="B14" s="11">
        <v>0</v>
      </c>
      <c r="E14" s="5"/>
    </row>
    <row r="15" spans="1:10" x14ac:dyDescent="0.3">
      <c r="A15" s="10" t="s">
        <v>9</v>
      </c>
      <c r="B15" s="11">
        <v>0</v>
      </c>
    </row>
    <row r="16" spans="1:10" x14ac:dyDescent="0.3">
      <c r="A16" s="10"/>
      <c r="B16" s="11"/>
      <c r="E16" s="3"/>
    </row>
    <row r="17" spans="1:5" x14ac:dyDescent="0.3">
      <c r="A17" s="10" t="s">
        <v>10</v>
      </c>
      <c r="B17" s="11">
        <v>1199.42</v>
      </c>
      <c r="C17" s="12"/>
      <c r="E17" s="5"/>
    </row>
    <row r="18" spans="1:5" x14ac:dyDescent="0.3">
      <c r="A18" s="10"/>
      <c r="B18" s="11"/>
    </row>
    <row r="19" spans="1:5" x14ac:dyDescent="0.3">
      <c r="A19" s="10" t="s">
        <v>11</v>
      </c>
      <c r="B19" s="11"/>
    </row>
    <row r="20" spans="1:5" x14ac:dyDescent="0.3">
      <c r="A20" s="10"/>
      <c r="B20" s="11"/>
    </row>
    <row r="21" spans="1:5" x14ac:dyDescent="0.3">
      <c r="A21" s="10" t="s">
        <v>12</v>
      </c>
      <c r="B21" s="11"/>
    </row>
    <row r="22" spans="1:5" x14ac:dyDescent="0.3">
      <c r="A22" s="10"/>
      <c r="B22" s="11"/>
    </row>
    <row r="23" spans="1:5" x14ac:dyDescent="0.3">
      <c r="A23" s="10" t="s">
        <v>13</v>
      </c>
      <c r="B23" s="11">
        <f>+B21+B19+B17+B13+B9+B5</f>
        <v>1541.4986699999999</v>
      </c>
    </row>
    <row r="24" spans="1:5" x14ac:dyDescent="0.3">
      <c r="A24" s="10"/>
      <c r="B24" s="11"/>
    </row>
    <row r="25" spans="1:5" x14ac:dyDescent="0.3">
      <c r="A25" s="10" t="s">
        <v>14</v>
      </c>
      <c r="B25" s="11">
        <v>2233676</v>
      </c>
    </row>
    <row r="26" spans="1:5" x14ac:dyDescent="0.3">
      <c r="A26" s="10" t="s">
        <v>15</v>
      </c>
      <c r="B26" s="11">
        <v>2318307</v>
      </c>
      <c r="C26" s="13"/>
    </row>
    <row r="27" spans="1:5" x14ac:dyDescent="0.3">
      <c r="A27" s="10" t="s">
        <v>16</v>
      </c>
      <c r="B27" s="11">
        <v>2149041.1274799998</v>
      </c>
    </row>
    <row r="28" spans="1:5" x14ac:dyDescent="0.3">
      <c r="A28" s="10"/>
      <c r="B28" s="11"/>
    </row>
    <row r="29" spans="1:5" x14ac:dyDescent="0.3">
      <c r="A29" s="10" t="s">
        <v>17</v>
      </c>
      <c r="B29" s="34">
        <f>(B23/B25)*100</f>
        <v>6.9011739840514022E-2</v>
      </c>
    </row>
    <row r="30" spans="1:5" x14ac:dyDescent="0.3">
      <c r="A30" s="10"/>
      <c r="B30" s="11"/>
    </row>
    <row r="31" spans="1:5" x14ac:dyDescent="0.3">
      <c r="A31" s="14" t="s">
        <v>18</v>
      </c>
      <c r="B31" s="11"/>
    </row>
    <row r="32" spans="1:5" x14ac:dyDescent="0.3">
      <c r="A32" s="14"/>
      <c r="B32" s="11"/>
    </row>
    <row r="33" spans="1:4" x14ac:dyDescent="0.3">
      <c r="A33" s="10" t="s">
        <v>19</v>
      </c>
      <c r="B33" s="11">
        <v>985.28</v>
      </c>
    </row>
    <row r="34" spans="1:4" x14ac:dyDescent="0.3">
      <c r="A34" s="10"/>
      <c r="B34" s="11"/>
    </row>
    <row r="35" spans="1:4" x14ac:dyDescent="0.3">
      <c r="A35" s="10" t="s">
        <v>20</v>
      </c>
      <c r="B35" s="11">
        <f>+B36+B37+B38+B39+B40+B41+B42+B43+B44</f>
        <v>5934.4901565847649</v>
      </c>
      <c r="C35" s="12"/>
      <c r="D35" s="15"/>
    </row>
    <row r="36" spans="1:4" x14ac:dyDescent="0.3">
      <c r="A36" s="10" t="s">
        <v>21</v>
      </c>
      <c r="B36" s="11">
        <v>1272.2998013333331</v>
      </c>
      <c r="C36" s="12"/>
      <c r="D36" s="15"/>
    </row>
    <row r="37" spans="1:4" x14ac:dyDescent="0.3">
      <c r="A37" s="10" t="s">
        <v>22</v>
      </c>
      <c r="B37" s="11">
        <v>3559.2039018786886</v>
      </c>
      <c r="C37" s="12"/>
      <c r="D37" s="15"/>
    </row>
    <row r="38" spans="1:4" x14ac:dyDescent="0.3">
      <c r="A38" s="10" t="s">
        <v>23</v>
      </c>
      <c r="B38" s="11">
        <v>0</v>
      </c>
      <c r="C38" s="12"/>
      <c r="D38" s="15"/>
    </row>
    <row r="39" spans="1:4" x14ac:dyDescent="0.3">
      <c r="A39" s="10" t="s">
        <v>24</v>
      </c>
      <c r="B39" s="11">
        <v>0</v>
      </c>
      <c r="C39" s="12"/>
      <c r="D39" s="15"/>
    </row>
    <row r="40" spans="1:4" ht="31" x14ac:dyDescent="0.3">
      <c r="A40" s="10" t="s">
        <v>25</v>
      </c>
      <c r="B40" s="11">
        <v>5.5546411185999831E-2</v>
      </c>
      <c r="C40" s="12"/>
      <c r="D40" s="15"/>
    </row>
    <row r="41" spans="1:4" ht="31" x14ac:dyDescent="0.3">
      <c r="A41" s="10" t="s">
        <v>26</v>
      </c>
      <c r="B41" s="11">
        <v>813.85850124644128</v>
      </c>
      <c r="C41" s="12"/>
      <c r="D41" s="15"/>
    </row>
    <row r="42" spans="1:4" ht="31" x14ac:dyDescent="0.3">
      <c r="A42" s="10" t="s">
        <v>27</v>
      </c>
      <c r="B42" s="11">
        <v>0</v>
      </c>
      <c r="C42" s="12"/>
      <c r="D42" s="15"/>
    </row>
    <row r="43" spans="1:4" ht="31" x14ac:dyDescent="0.3">
      <c r="A43" s="10" t="s">
        <v>28</v>
      </c>
      <c r="B43" s="11">
        <v>289.07240571511647</v>
      </c>
      <c r="C43" s="12"/>
      <c r="D43" s="15"/>
    </row>
    <row r="44" spans="1:4" x14ac:dyDescent="0.3">
      <c r="A44" s="10" t="s">
        <v>29</v>
      </c>
      <c r="B44" s="11">
        <v>0</v>
      </c>
      <c r="D44" s="15"/>
    </row>
    <row r="45" spans="1:4" x14ac:dyDescent="0.3">
      <c r="A45" s="10"/>
      <c r="B45" s="11"/>
      <c r="D45" s="15"/>
    </row>
    <row r="46" spans="1:4" x14ac:dyDescent="0.3">
      <c r="A46" s="10" t="s">
        <v>30</v>
      </c>
      <c r="B46" s="34">
        <f>(B35/B27)*100</f>
        <v>0.27614595554733024</v>
      </c>
      <c r="C46" s="16"/>
    </row>
    <row r="47" spans="1:4" x14ac:dyDescent="0.3">
      <c r="A47" s="10"/>
      <c r="B47" s="11"/>
    </row>
    <row r="48" spans="1:4" x14ac:dyDescent="0.3">
      <c r="A48" s="10" t="s">
        <v>31</v>
      </c>
      <c r="B48" s="11"/>
    </row>
    <row r="49" spans="1:3" x14ac:dyDescent="0.3">
      <c r="A49" s="10"/>
      <c r="B49" s="11"/>
    </row>
    <row r="50" spans="1:3" x14ac:dyDescent="0.3">
      <c r="A50" s="10" t="s">
        <v>32</v>
      </c>
      <c r="B50" s="11"/>
    </row>
    <row r="51" spans="1:3" x14ac:dyDescent="0.3">
      <c r="A51" s="10"/>
      <c r="B51" s="11"/>
    </row>
    <row r="52" spans="1:3" x14ac:dyDescent="0.3">
      <c r="A52" s="10" t="s">
        <v>33</v>
      </c>
      <c r="B52" s="11">
        <v>0</v>
      </c>
    </row>
    <row r="53" spans="1:3" x14ac:dyDescent="0.3">
      <c r="A53" s="10" t="s">
        <v>34</v>
      </c>
      <c r="B53" s="11">
        <f>(B35+B52)/B27*100</f>
        <v>0.27614595554733024</v>
      </c>
    </row>
    <row r="54" spans="1:3" x14ac:dyDescent="0.3">
      <c r="A54" s="10"/>
      <c r="B54" s="11"/>
    </row>
    <row r="55" spans="1:3" x14ac:dyDescent="0.3">
      <c r="A55" s="10" t="s">
        <v>35</v>
      </c>
      <c r="B55" s="11"/>
    </row>
    <row r="56" spans="1:3" x14ac:dyDescent="0.3">
      <c r="A56" s="10"/>
      <c r="B56" s="11"/>
    </row>
    <row r="57" spans="1:3" x14ac:dyDescent="0.3">
      <c r="A57" s="10" t="s">
        <v>36</v>
      </c>
      <c r="B57" s="11">
        <f>+B35+B23</f>
        <v>7475.9888265847649</v>
      </c>
    </row>
    <row r="58" spans="1:3" x14ac:dyDescent="0.3">
      <c r="A58" s="10" t="s">
        <v>37</v>
      </c>
      <c r="B58" s="11">
        <f>(B57/B25)*100</f>
        <v>0.33469441524127785</v>
      </c>
      <c r="C58" s="16"/>
    </row>
    <row r="59" spans="1:3" x14ac:dyDescent="0.3">
      <c r="A59" s="10"/>
      <c r="B59" s="11"/>
    </row>
    <row r="60" spans="1:3" x14ac:dyDescent="0.3">
      <c r="A60" s="10" t="s">
        <v>38</v>
      </c>
      <c r="B60" s="11"/>
    </row>
    <row r="61" spans="1:3" ht="31" x14ac:dyDescent="0.3">
      <c r="A61" s="10" t="s">
        <v>39</v>
      </c>
      <c r="B61" s="11"/>
    </row>
    <row r="62" spans="1:3" x14ac:dyDescent="0.3">
      <c r="A62" s="10" t="s">
        <v>40</v>
      </c>
      <c r="B62" s="11">
        <f>+B61+B29</f>
        <v>6.9011739840514022E-2</v>
      </c>
    </row>
    <row r="63" spans="1:3" s="55" customFormat="1" x14ac:dyDescent="0.3">
      <c r="A63" s="55" t="s">
        <v>135</v>
      </c>
    </row>
    <row r="65" spans="2:2" x14ac:dyDescent="0.3">
      <c r="B65" s="35"/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rightToLeft="1" topLeftCell="A48" workbookViewId="0">
      <selection activeCell="A68" sqref="A68"/>
    </sheetView>
  </sheetViews>
  <sheetFormatPr defaultColWidth="9" defaultRowHeight="15.5" x14ac:dyDescent="0.3"/>
  <cols>
    <col min="1" max="1" width="81.75" style="1" customWidth="1"/>
    <col min="2" max="2" width="46" style="1" customWidth="1"/>
    <col min="3" max="3" width="16.33203125" style="1" customWidth="1"/>
    <col min="4" max="4" width="18.58203125" style="1" customWidth="1"/>
    <col min="5" max="16384" width="9" style="1"/>
  </cols>
  <sheetData>
    <row r="1" spans="1:8" s="54" customFormat="1" x14ac:dyDescent="0.3">
      <c r="A1" s="52" t="s">
        <v>134</v>
      </c>
      <c r="B1" s="53"/>
      <c r="C1" s="53"/>
      <c r="D1" s="53"/>
      <c r="E1" s="53"/>
      <c r="F1" s="53"/>
      <c r="G1" s="53"/>
      <c r="H1" s="53"/>
    </row>
    <row r="2" spans="1:8" ht="36.75" customHeight="1" x14ac:dyDescent="0.3">
      <c r="A2" s="51" t="s">
        <v>121</v>
      </c>
      <c r="B2" s="32" t="s">
        <v>0</v>
      </c>
    </row>
    <row r="3" spans="1:8" x14ac:dyDescent="0.3">
      <c r="A3" s="2"/>
      <c r="B3" s="11"/>
    </row>
    <row r="4" spans="1:8" x14ac:dyDescent="0.3">
      <c r="A4" s="2"/>
      <c r="B4" s="11"/>
      <c r="D4" s="6"/>
      <c r="F4" s="7"/>
      <c r="G4" s="8"/>
      <c r="H4" s="9"/>
    </row>
    <row r="5" spans="1:8" x14ac:dyDescent="0.3">
      <c r="A5" s="10" t="s">
        <v>1</v>
      </c>
      <c r="B5" s="11">
        <f>+B6+B7</f>
        <v>5.67</v>
      </c>
    </row>
    <row r="6" spans="1:8" x14ac:dyDescent="0.3">
      <c r="A6" s="10" t="s">
        <v>2</v>
      </c>
      <c r="B6" s="11">
        <v>0</v>
      </c>
    </row>
    <row r="7" spans="1:8" x14ac:dyDescent="0.3">
      <c r="A7" s="10" t="s">
        <v>3</v>
      </c>
      <c r="B7" s="11">
        <v>5.67</v>
      </c>
    </row>
    <row r="8" spans="1:8" x14ac:dyDescent="0.3">
      <c r="A8" s="10"/>
      <c r="B8" s="11"/>
    </row>
    <row r="9" spans="1:8" x14ac:dyDescent="0.3">
      <c r="A9" s="10" t="s">
        <v>4</v>
      </c>
      <c r="B9" s="11">
        <f>+B10+B11</f>
        <v>0.24</v>
      </c>
    </row>
    <row r="10" spans="1:8" x14ac:dyDescent="0.3">
      <c r="A10" s="10" t="s">
        <v>5</v>
      </c>
      <c r="B10" s="11">
        <v>0</v>
      </c>
    </row>
    <row r="11" spans="1:8" x14ac:dyDescent="0.3">
      <c r="A11" s="10" t="s">
        <v>6</v>
      </c>
      <c r="B11" s="11">
        <v>0.24</v>
      </c>
    </row>
    <row r="12" spans="1:8" x14ac:dyDescent="0.3">
      <c r="A12" s="10"/>
      <c r="B12" s="11"/>
    </row>
    <row r="13" spans="1:8" x14ac:dyDescent="0.3">
      <c r="A13" s="10" t="s">
        <v>7</v>
      </c>
      <c r="B13" s="11">
        <f>+B14+B15</f>
        <v>0</v>
      </c>
    </row>
    <row r="14" spans="1:8" x14ac:dyDescent="0.3">
      <c r="A14" s="10" t="s">
        <v>8</v>
      </c>
      <c r="B14" s="11">
        <v>0</v>
      </c>
    </row>
    <row r="15" spans="1:8" x14ac:dyDescent="0.3">
      <c r="A15" s="10" t="s">
        <v>9</v>
      </c>
      <c r="B15" s="11">
        <v>0</v>
      </c>
    </row>
    <row r="16" spans="1:8" x14ac:dyDescent="0.3">
      <c r="A16" s="10"/>
      <c r="B16" s="11"/>
    </row>
    <row r="17" spans="1:2" x14ac:dyDescent="0.3">
      <c r="A17" s="10" t="s">
        <v>10</v>
      </c>
      <c r="B17" s="11">
        <v>0</v>
      </c>
    </row>
    <row r="18" spans="1:2" x14ac:dyDescent="0.3">
      <c r="A18" s="10"/>
      <c r="B18" s="11"/>
    </row>
    <row r="19" spans="1:2" x14ac:dyDescent="0.3">
      <c r="A19" s="10" t="s">
        <v>11</v>
      </c>
      <c r="B19" s="11">
        <v>0</v>
      </c>
    </row>
    <row r="20" spans="1:2" x14ac:dyDescent="0.3">
      <c r="A20" s="10"/>
      <c r="B20" s="11"/>
    </row>
    <row r="21" spans="1:2" x14ac:dyDescent="0.3">
      <c r="A21" s="10" t="s">
        <v>12</v>
      </c>
      <c r="B21" s="11">
        <v>0</v>
      </c>
    </row>
    <row r="22" spans="1:2" x14ac:dyDescent="0.3">
      <c r="A22" s="10"/>
      <c r="B22" s="11"/>
    </row>
    <row r="23" spans="1:2" x14ac:dyDescent="0.3">
      <c r="A23" s="10" t="s">
        <v>13</v>
      </c>
      <c r="B23" s="11">
        <f>+B21+B19+B17+B13+B9+B5</f>
        <v>5.91</v>
      </c>
    </row>
    <row r="24" spans="1:2" x14ac:dyDescent="0.3">
      <c r="A24" s="10"/>
      <c r="B24" s="11"/>
    </row>
    <row r="25" spans="1:2" x14ac:dyDescent="0.3">
      <c r="A25" s="10" t="s">
        <v>14</v>
      </c>
      <c r="B25" s="33">
        <v>49930</v>
      </c>
    </row>
    <row r="26" spans="1:2" x14ac:dyDescent="0.3">
      <c r="A26" s="10" t="s">
        <v>15</v>
      </c>
      <c r="B26" s="33">
        <v>43980</v>
      </c>
    </row>
    <row r="27" spans="1:2" x14ac:dyDescent="0.3">
      <c r="A27" s="10" t="s">
        <v>16</v>
      </c>
      <c r="B27" s="33">
        <v>55880</v>
      </c>
    </row>
    <row r="28" spans="1:2" x14ac:dyDescent="0.3">
      <c r="A28" s="10"/>
      <c r="B28" s="11"/>
    </row>
    <row r="29" spans="1:2" x14ac:dyDescent="0.3">
      <c r="A29" s="10" t="s">
        <v>17</v>
      </c>
      <c r="B29" s="34">
        <f>(B23/B25)*100</f>
        <v>1.1836571199679551E-2</v>
      </c>
    </row>
    <row r="30" spans="1:2" x14ac:dyDescent="0.3">
      <c r="A30" s="10"/>
      <c r="B30" s="11"/>
    </row>
    <row r="31" spans="1:2" x14ac:dyDescent="0.3">
      <c r="A31" s="14" t="s">
        <v>18</v>
      </c>
      <c r="B31" s="11"/>
    </row>
    <row r="32" spans="1:2" x14ac:dyDescent="0.3">
      <c r="A32" s="14"/>
      <c r="B32" s="11"/>
    </row>
    <row r="33" spans="1:3" x14ac:dyDescent="0.3">
      <c r="A33" s="10" t="s">
        <v>19</v>
      </c>
      <c r="B33" s="11">
        <v>0.02</v>
      </c>
    </row>
    <row r="34" spans="1:3" x14ac:dyDescent="0.3">
      <c r="A34" s="10"/>
      <c r="B34" s="11"/>
    </row>
    <row r="35" spans="1:3" x14ac:dyDescent="0.3">
      <c r="A35" s="10" t="s">
        <v>20</v>
      </c>
      <c r="B35" s="11">
        <f>+B36+B37+B38+B39+B40+B41+B42+B43+B44</f>
        <v>88.307593884999989</v>
      </c>
    </row>
    <row r="36" spans="1:3" x14ac:dyDescent="0.3">
      <c r="A36" s="10" t="s">
        <v>21</v>
      </c>
      <c r="B36" s="11">
        <v>23.591999999999999</v>
      </c>
    </row>
    <row r="37" spans="1:3" x14ac:dyDescent="0.3">
      <c r="A37" s="10" t="s">
        <v>22</v>
      </c>
      <c r="B37" s="11">
        <v>64.245593884999991</v>
      </c>
    </row>
    <row r="38" spans="1:3" x14ac:dyDescent="0.3">
      <c r="A38" s="10" t="s">
        <v>23</v>
      </c>
      <c r="B38" s="11">
        <v>0</v>
      </c>
    </row>
    <row r="39" spans="1:3" x14ac:dyDescent="0.3">
      <c r="A39" s="10" t="s">
        <v>24</v>
      </c>
      <c r="B39" s="11">
        <v>0</v>
      </c>
    </row>
    <row r="40" spans="1:3" ht="31" x14ac:dyDescent="0.3">
      <c r="A40" s="10" t="s">
        <v>25</v>
      </c>
      <c r="B40" s="11">
        <v>0</v>
      </c>
    </row>
    <row r="41" spans="1:3" ht="31" x14ac:dyDescent="0.3">
      <c r="A41" s="10" t="s">
        <v>26</v>
      </c>
      <c r="B41" s="11">
        <v>0.47</v>
      </c>
    </row>
    <row r="42" spans="1:3" ht="31" x14ac:dyDescent="0.3">
      <c r="A42" s="10" t="s">
        <v>27</v>
      </c>
      <c r="B42" s="11">
        <v>0</v>
      </c>
    </row>
    <row r="43" spans="1:3" ht="31" x14ac:dyDescent="0.3">
      <c r="A43" s="10" t="s">
        <v>28</v>
      </c>
      <c r="B43" s="11">
        <v>0</v>
      </c>
    </row>
    <row r="44" spans="1:3" x14ac:dyDescent="0.3">
      <c r="A44" s="10" t="s">
        <v>29</v>
      </c>
      <c r="B44" s="11">
        <v>0</v>
      </c>
    </row>
    <row r="45" spans="1:3" x14ac:dyDescent="0.3">
      <c r="A45" s="10"/>
      <c r="B45" s="11"/>
    </row>
    <row r="46" spans="1:3" x14ac:dyDescent="0.3">
      <c r="A46" s="10" t="s">
        <v>30</v>
      </c>
      <c r="B46" s="34">
        <f>(B35/B27)*100</f>
        <v>0.15803076930028631</v>
      </c>
      <c r="C46" s="16"/>
    </row>
    <row r="47" spans="1:3" x14ac:dyDescent="0.3">
      <c r="A47" s="10"/>
      <c r="B47" s="11"/>
    </row>
    <row r="48" spans="1:3" x14ac:dyDescent="0.3">
      <c r="A48" s="10" t="s">
        <v>120</v>
      </c>
      <c r="B48" s="11">
        <v>0.22</v>
      </c>
    </row>
    <row r="49" spans="1:3" x14ac:dyDescent="0.3">
      <c r="A49" s="10"/>
      <c r="B49" s="11"/>
    </row>
    <row r="50" spans="1:3" ht="31" x14ac:dyDescent="0.3">
      <c r="A50" s="10" t="s">
        <v>32</v>
      </c>
      <c r="B50" s="11">
        <f>B48-B46</f>
        <v>6.196923069971369E-2</v>
      </c>
    </row>
    <row r="51" spans="1:3" x14ac:dyDescent="0.3">
      <c r="A51" s="10"/>
      <c r="B51" s="11"/>
    </row>
    <row r="52" spans="1:3" x14ac:dyDescent="0.3">
      <c r="A52" s="10" t="s">
        <v>33</v>
      </c>
      <c r="B52" s="11">
        <v>0</v>
      </c>
    </row>
    <row r="53" spans="1:3" x14ac:dyDescent="0.3">
      <c r="A53" s="10" t="s">
        <v>34</v>
      </c>
      <c r="B53" s="11">
        <f>(B35+B52)/B27*100</f>
        <v>0.15803076930028631</v>
      </c>
    </row>
    <row r="54" spans="1:3" x14ac:dyDescent="0.3">
      <c r="A54" s="10"/>
      <c r="B54" s="11"/>
    </row>
    <row r="55" spans="1:3" x14ac:dyDescent="0.3">
      <c r="A55" s="10" t="s">
        <v>35</v>
      </c>
      <c r="B55" s="11"/>
    </row>
    <row r="56" spans="1:3" x14ac:dyDescent="0.3">
      <c r="A56" s="10"/>
      <c r="B56" s="11"/>
    </row>
    <row r="57" spans="1:3" x14ac:dyDescent="0.3">
      <c r="A57" s="10" t="s">
        <v>36</v>
      </c>
      <c r="B57" s="11">
        <f>+B35+B23</f>
        <v>94.217593884999985</v>
      </c>
    </row>
    <row r="58" spans="1:3" x14ac:dyDescent="0.3">
      <c r="A58" s="10" t="s">
        <v>37</v>
      </c>
      <c r="B58" s="11">
        <f>(B57/B25)*100</f>
        <v>0.18869936688363706</v>
      </c>
      <c r="C58" s="16"/>
    </row>
    <row r="59" spans="1:3" x14ac:dyDescent="0.3">
      <c r="A59" s="10"/>
      <c r="B59" s="11"/>
    </row>
    <row r="60" spans="1:3" x14ac:dyDescent="0.3">
      <c r="A60" s="10" t="s">
        <v>38</v>
      </c>
      <c r="B60" s="11"/>
    </row>
    <row r="61" spans="1:3" ht="31" x14ac:dyDescent="0.3">
      <c r="A61" s="10" t="s">
        <v>39</v>
      </c>
      <c r="B61" s="11">
        <v>0.25</v>
      </c>
    </row>
    <row r="62" spans="1:3" x14ac:dyDescent="0.3">
      <c r="A62" s="10" t="s">
        <v>40</v>
      </c>
      <c r="B62" s="11">
        <f>+B61+B29</f>
        <v>0.26183657119967957</v>
      </c>
    </row>
    <row r="63" spans="1:3" s="55" customFormat="1" x14ac:dyDescent="0.3">
      <c r="A63" s="55" t="s">
        <v>135</v>
      </c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rightToLeft="1" topLeftCell="A70" workbookViewId="0">
      <selection activeCell="A80" sqref="A80:XFD80"/>
    </sheetView>
  </sheetViews>
  <sheetFormatPr defaultColWidth="9" defaultRowHeight="15.5" x14ac:dyDescent="0.35"/>
  <cols>
    <col min="1" max="1" width="86.58203125" style="17" customWidth="1"/>
    <col min="2" max="2" width="52" style="41" customWidth="1"/>
    <col min="3" max="5" width="9" style="17"/>
    <col min="6" max="6" width="11" style="17" bestFit="1" customWidth="1"/>
    <col min="7" max="16384" width="9" style="17"/>
  </cols>
  <sheetData>
    <row r="1" spans="1:14" s="54" customFormat="1" ht="14.25" customHeight="1" x14ac:dyDescent="0.3">
      <c r="A1" s="52" t="s">
        <v>134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ht="45" customHeight="1" thickBot="1" x14ac:dyDescent="0.4">
      <c r="A2" s="18" t="s">
        <v>117</v>
      </c>
      <c r="B2" s="39" t="s">
        <v>0</v>
      </c>
    </row>
    <row r="3" spans="1:14" ht="16" thickBot="1" x14ac:dyDescent="0.4">
      <c r="A3" s="18"/>
      <c r="B3" s="39"/>
    </row>
    <row r="4" spans="1:14" ht="16" thickBot="1" x14ac:dyDescent="0.4">
      <c r="A4" s="25"/>
      <c r="B4" s="39"/>
    </row>
    <row r="5" spans="1:14" ht="16" thickBot="1" x14ac:dyDescent="0.4">
      <c r="A5" s="18" t="s">
        <v>41</v>
      </c>
      <c r="B5" s="39"/>
    </row>
    <row r="6" spans="1:14" ht="16" thickBot="1" x14ac:dyDescent="0.4">
      <c r="A6" s="25" t="s">
        <v>42</v>
      </c>
      <c r="B6" s="39"/>
    </row>
    <row r="7" spans="1:14" ht="16" thickBot="1" x14ac:dyDescent="0.4">
      <c r="A7" s="25" t="s">
        <v>43</v>
      </c>
      <c r="B7" s="39">
        <v>64.08</v>
      </c>
    </row>
    <row r="8" spans="1:14" ht="16" thickBot="1" x14ac:dyDescent="0.4">
      <c r="A8" s="25" t="s">
        <v>44</v>
      </c>
      <c r="B8" s="39"/>
    </row>
    <row r="9" spans="1:14" ht="16" thickBot="1" x14ac:dyDescent="0.4">
      <c r="A9" s="25" t="s">
        <v>45</v>
      </c>
      <c r="B9" s="39">
        <v>124.19</v>
      </c>
    </row>
    <row r="10" spans="1:14" ht="15" customHeight="1" thickBot="1" x14ac:dyDescent="0.4">
      <c r="A10" s="25" t="s">
        <v>132</v>
      </c>
      <c r="B10" s="39">
        <v>147</v>
      </c>
      <c r="C10" s="20"/>
    </row>
    <row r="11" spans="1:14" ht="14.25" customHeight="1" thickBot="1" x14ac:dyDescent="0.4">
      <c r="A11" s="25"/>
      <c r="B11" s="39"/>
    </row>
    <row r="12" spans="1:14" ht="15" customHeight="1" thickBot="1" x14ac:dyDescent="0.4">
      <c r="A12" s="25"/>
      <c r="B12" s="39"/>
    </row>
    <row r="13" spans="1:14" ht="16" thickBot="1" x14ac:dyDescent="0.4">
      <c r="A13" s="18" t="s">
        <v>46</v>
      </c>
      <c r="B13" s="39">
        <f>SUM(B3:B12)</f>
        <v>335.27</v>
      </c>
    </row>
    <row r="14" spans="1:14" ht="16" thickBot="1" x14ac:dyDescent="0.4">
      <c r="A14" s="21"/>
      <c r="B14" s="39"/>
    </row>
    <row r="15" spans="1:14" ht="16" thickBot="1" x14ac:dyDescent="0.4">
      <c r="A15" s="18" t="s">
        <v>47</v>
      </c>
      <c r="B15" s="39"/>
    </row>
    <row r="16" spans="1:14" ht="16" thickBot="1" x14ac:dyDescent="0.4">
      <c r="A16" s="18" t="s">
        <v>42</v>
      </c>
      <c r="B16" s="39"/>
    </row>
    <row r="17" spans="1:2" ht="16" thickBot="1" x14ac:dyDescent="0.4">
      <c r="A17" s="22"/>
      <c r="B17" s="39"/>
    </row>
    <row r="18" spans="1:2" ht="16" thickBot="1" x14ac:dyDescent="0.4">
      <c r="A18" s="22"/>
      <c r="B18" s="38"/>
    </row>
    <row r="19" spans="1:2" x14ac:dyDescent="0.35">
      <c r="A19" s="23"/>
      <c r="B19" s="38"/>
    </row>
    <row r="20" spans="1:2" x14ac:dyDescent="0.35">
      <c r="A20" s="23"/>
      <c r="B20" s="40"/>
    </row>
    <row r="21" spans="1:2" ht="14.25" customHeight="1" x14ac:dyDescent="0.35">
      <c r="A21" s="23"/>
      <c r="B21" s="40"/>
    </row>
    <row r="22" spans="1:2" ht="15" customHeight="1" thickBot="1" x14ac:dyDescent="0.4">
      <c r="A22" s="24"/>
      <c r="B22" s="39"/>
    </row>
    <row r="23" spans="1:2" ht="16" thickBot="1" x14ac:dyDescent="0.4">
      <c r="A23" s="18" t="s">
        <v>50</v>
      </c>
      <c r="B23" s="39"/>
    </row>
    <row r="24" spans="1:2" ht="16" thickBot="1" x14ac:dyDescent="0.4">
      <c r="A24" s="22" t="s">
        <v>51</v>
      </c>
      <c r="B24" s="39">
        <v>6.8100000000000005</v>
      </c>
    </row>
    <row r="25" spans="1:2" ht="16" thickBot="1" x14ac:dyDescent="0.4">
      <c r="A25" s="22"/>
      <c r="B25" s="39"/>
    </row>
    <row r="26" spans="1:2" ht="15.75" customHeight="1" thickBot="1" x14ac:dyDescent="0.4">
      <c r="A26" s="22"/>
      <c r="B26" s="39"/>
    </row>
    <row r="27" spans="1:2" ht="16" thickBot="1" x14ac:dyDescent="0.4">
      <c r="A27" s="22"/>
      <c r="B27" s="39"/>
    </row>
    <row r="28" spans="1:2" ht="16" thickBot="1" x14ac:dyDescent="0.4">
      <c r="A28" s="22"/>
      <c r="B28" s="39"/>
    </row>
    <row r="29" spans="1:2" ht="14.25" customHeight="1" x14ac:dyDescent="0.35">
      <c r="A29" s="23"/>
      <c r="B29" s="40"/>
    </row>
    <row r="30" spans="1:2" ht="15" customHeight="1" thickBot="1" x14ac:dyDescent="0.4">
      <c r="A30" s="24"/>
      <c r="B30" s="39"/>
    </row>
    <row r="31" spans="1:2" ht="16" thickBot="1" x14ac:dyDescent="0.4">
      <c r="A31" s="18" t="s">
        <v>52</v>
      </c>
      <c r="B31" s="39">
        <f>SUM(B16:B30)</f>
        <v>6.8100000000000005</v>
      </c>
    </row>
    <row r="32" spans="1:2" ht="16" thickBot="1" x14ac:dyDescent="0.4">
      <c r="A32" s="22"/>
      <c r="B32" s="39"/>
    </row>
    <row r="33" spans="1:2" ht="42.75" customHeight="1" thickBot="1" x14ac:dyDescent="0.4">
      <c r="A33" s="18" t="s">
        <v>53</v>
      </c>
      <c r="B33" s="39"/>
    </row>
    <row r="34" spans="1:2" ht="16" thickBot="1" x14ac:dyDescent="0.4">
      <c r="A34" s="22" t="s">
        <v>54</v>
      </c>
      <c r="B34" s="39">
        <v>0</v>
      </c>
    </row>
    <row r="35" spans="1:2" ht="16" thickBot="1" x14ac:dyDescent="0.4">
      <c r="A35" s="22" t="s">
        <v>55</v>
      </c>
      <c r="B35" s="39">
        <v>0</v>
      </c>
    </row>
    <row r="36" spans="1:2" ht="16" thickBot="1" x14ac:dyDescent="0.4">
      <c r="A36" s="22" t="s">
        <v>48</v>
      </c>
      <c r="B36" s="39"/>
    </row>
    <row r="37" spans="1:2" ht="19.5" customHeight="1" thickBot="1" x14ac:dyDescent="0.4">
      <c r="A37" s="22" t="s">
        <v>49</v>
      </c>
      <c r="B37" s="37"/>
    </row>
    <row r="38" spans="1:2" ht="19.5" customHeight="1" thickBot="1" x14ac:dyDescent="0.4">
      <c r="A38" s="22" t="s">
        <v>56</v>
      </c>
      <c r="B38" s="37"/>
    </row>
    <row r="39" spans="1:2" ht="19.5" customHeight="1" thickBot="1" x14ac:dyDescent="0.4">
      <c r="A39" s="22" t="s">
        <v>57</v>
      </c>
      <c r="B39" s="37"/>
    </row>
    <row r="40" spans="1:2" ht="19.5" customHeight="1" thickBot="1" x14ac:dyDescent="0.4">
      <c r="A40" s="22" t="s">
        <v>57</v>
      </c>
      <c r="B40" s="37"/>
    </row>
    <row r="41" spans="1:2" ht="14.25" customHeight="1" x14ac:dyDescent="0.35">
      <c r="A41" s="23"/>
      <c r="B41" s="40"/>
    </row>
    <row r="42" spans="1:2" ht="15" customHeight="1" thickBot="1" x14ac:dyDescent="0.4">
      <c r="A42" s="24"/>
      <c r="B42" s="39"/>
    </row>
    <row r="43" spans="1:2" ht="16" thickBot="1" x14ac:dyDescent="0.4">
      <c r="A43" s="18" t="s">
        <v>58</v>
      </c>
      <c r="B43" s="39">
        <f>SUM(B34:B42)</f>
        <v>0</v>
      </c>
    </row>
    <row r="44" spans="1:2" ht="16" thickBot="1" x14ac:dyDescent="0.4">
      <c r="A44" s="18"/>
      <c r="B44" s="39"/>
    </row>
    <row r="45" spans="1:2" ht="16" thickBot="1" x14ac:dyDescent="0.4">
      <c r="A45" s="18" t="s">
        <v>59</v>
      </c>
      <c r="B45" s="39">
        <v>0</v>
      </c>
    </row>
    <row r="46" spans="1:2" ht="16" thickBot="1" x14ac:dyDescent="0.4">
      <c r="A46" s="22" t="s">
        <v>54</v>
      </c>
      <c r="B46" s="39">
        <v>0</v>
      </c>
    </row>
    <row r="47" spans="1:2" x14ac:dyDescent="0.35">
      <c r="A47" s="23" t="s">
        <v>55</v>
      </c>
      <c r="B47" s="56">
        <v>0</v>
      </c>
    </row>
    <row r="48" spans="1:2" ht="15.75" customHeight="1" thickBot="1" x14ac:dyDescent="0.4">
      <c r="A48" s="22" t="s">
        <v>60</v>
      </c>
      <c r="B48" s="57"/>
    </row>
    <row r="49" spans="1:2" x14ac:dyDescent="0.35">
      <c r="A49" s="23" t="s">
        <v>48</v>
      </c>
      <c r="B49" s="58"/>
    </row>
    <row r="50" spans="1:2" x14ac:dyDescent="0.35">
      <c r="A50" s="23" t="s">
        <v>57</v>
      </c>
      <c r="B50" s="59"/>
    </row>
    <row r="51" spans="1:2" ht="14.25" customHeight="1" x14ac:dyDescent="0.35">
      <c r="A51" s="23"/>
      <c r="B51" s="59"/>
    </row>
    <row r="52" spans="1:2" ht="15" customHeight="1" thickBot="1" x14ac:dyDescent="0.4">
      <c r="A52" s="24"/>
      <c r="B52" s="60"/>
    </row>
    <row r="53" spans="1:2" ht="16" thickBot="1" x14ac:dyDescent="0.4">
      <c r="A53" s="18" t="s">
        <v>61</v>
      </c>
      <c r="B53" s="39">
        <v>0</v>
      </c>
    </row>
    <row r="54" spans="1:2" ht="16" thickBot="1" x14ac:dyDescent="0.4">
      <c r="A54" s="22"/>
      <c r="B54" s="39"/>
    </row>
    <row r="55" spans="1:2" ht="16" thickBot="1" x14ac:dyDescent="0.4">
      <c r="A55" s="18" t="s">
        <v>62</v>
      </c>
      <c r="B55" s="39"/>
    </row>
    <row r="56" spans="1:2" ht="16" thickBot="1" x14ac:dyDescent="0.4">
      <c r="A56" s="22" t="s">
        <v>63</v>
      </c>
      <c r="B56" s="39"/>
    </row>
    <row r="57" spans="1:2" ht="16" thickBot="1" x14ac:dyDescent="0.4">
      <c r="A57" s="22" t="s">
        <v>64</v>
      </c>
      <c r="B57" s="39"/>
    </row>
    <row r="58" spans="1:2" ht="16" thickBot="1" x14ac:dyDescent="0.4">
      <c r="A58" s="22" t="s">
        <v>48</v>
      </c>
      <c r="B58" s="39">
        <v>1199.4158600000001</v>
      </c>
    </row>
    <row r="59" spans="1:2" ht="16" thickBot="1" x14ac:dyDescent="0.4">
      <c r="A59" s="18" t="s">
        <v>65</v>
      </c>
      <c r="B59" s="39">
        <f>+B58</f>
        <v>1199.4158600000001</v>
      </c>
    </row>
    <row r="60" spans="1:2" ht="16" thickBot="1" x14ac:dyDescent="0.4">
      <c r="A60" s="18"/>
      <c r="B60" s="39"/>
    </row>
    <row r="61" spans="1:2" ht="16" thickBot="1" x14ac:dyDescent="0.4">
      <c r="A61" s="18" t="s">
        <v>66</v>
      </c>
      <c r="B61" s="39"/>
    </row>
    <row r="62" spans="1:2" ht="16" thickBot="1" x14ac:dyDescent="0.4">
      <c r="A62" s="22" t="s">
        <v>67</v>
      </c>
      <c r="B62" s="39">
        <v>0</v>
      </c>
    </row>
    <row r="63" spans="1:2" ht="16" thickBot="1" x14ac:dyDescent="0.4">
      <c r="A63" s="22" t="s">
        <v>68</v>
      </c>
      <c r="B63" s="39">
        <v>0</v>
      </c>
    </row>
    <row r="64" spans="1:2" ht="16" thickBot="1" x14ac:dyDescent="0.4">
      <c r="A64" s="22" t="s">
        <v>48</v>
      </c>
      <c r="B64" s="39"/>
    </row>
    <row r="65" spans="1:2" ht="16" thickBot="1" x14ac:dyDescent="0.4">
      <c r="A65" s="18" t="s">
        <v>69</v>
      </c>
      <c r="B65" s="39">
        <v>0</v>
      </c>
    </row>
    <row r="66" spans="1:2" ht="16" thickBot="1" x14ac:dyDescent="0.4">
      <c r="A66" s="18"/>
      <c r="B66" s="39"/>
    </row>
    <row r="67" spans="1:2" ht="16" thickBot="1" x14ac:dyDescent="0.4">
      <c r="A67" s="18" t="s">
        <v>70</v>
      </c>
      <c r="B67" s="39">
        <v>0</v>
      </c>
    </row>
    <row r="68" spans="1:2" ht="16" thickBot="1" x14ac:dyDescent="0.4">
      <c r="A68" s="22" t="s">
        <v>54</v>
      </c>
      <c r="B68" s="39">
        <v>0</v>
      </c>
    </row>
    <row r="69" spans="1:2" ht="16" thickBot="1" x14ac:dyDescent="0.4">
      <c r="A69" s="22" t="s">
        <v>55</v>
      </c>
      <c r="B69" s="39">
        <v>0</v>
      </c>
    </row>
    <row r="70" spans="1:2" ht="16" thickBot="1" x14ac:dyDescent="0.4">
      <c r="A70" s="22" t="s">
        <v>48</v>
      </c>
      <c r="B70" s="39">
        <v>0</v>
      </c>
    </row>
    <row r="71" spans="1:2" ht="16" thickBot="1" x14ac:dyDescent="0.4">
      <c r="A71" s="18" t="s">
        <v>71</v>
      </c>
      <c r="B71" s="39">
        <v>0</v>
      </c>
    </row>
    <row r="72" spans="1:2" ht="16" thickBot="1" x14ac:dyDescent="0.4">
      <c r="A72" s="22"/>
      <c r="B72" s="39"/>
    </row>
    <row r="73" spans="1:2" ht="16" thickBot="1" x14ac:dyDescent="0.4">
      <c r="A73" s="18" t="s">
        <v>72</v>
      </c>
      <c r="B73" s="39">
        <v>0</v>
      </c>
    </row>
    <row r="74" spans="1:2" ht="16" thickBot="1" x14ac:dyDescent="0.4">
      <c r="A74" s="22" t="s">
        <v>54</v>
      </c>
      <c r="B74" s="39">
        <v>0</v>
      </c>
    </row>
    <row r="75" spans="1:2" ht="16" thickBot="1" x14ac:dyDescent="0.4">
      <c r="A75" s="22" t="s">
        <v>55</v>
      </c>
      <c r="B75" s="39">
        <v>0</v>
      </c>
    </row>
    <row r="76" spans="1:2" ht="16" thickBot="1" x14ac:dyDescent="0.4">
      <c r="A76" s="22" t="s">
        <v>48</v>
      </c>
      <c r="B76" s="39">
        <v>0</v>
      </c>
    </row>
    <row r="77" spans="1:2" ht="16" thickBot="1" x14ac:dyDescent="0.4">
      <c r="A77" s="18" t="s">
        <v>73</v>
      </c>
      <c r="B77" s="39">
        <v>0</v>
      </c>
    </row>
    <row r="78" spans="1:2" ht="16" thickBot="1" x14ac:dyDescent="0.4">
      <c r="A78" s="22"/>
      <c r="B78" s="39"/>
    </row>
    <row r="79" spans="1:2" ht="16" thickBot="1" x14ac:dyDescent="0.4">
      <c r="A79" s="18" t="s">
        <v>74</v>
      </c>
      <c r="B79" s="39">
        <f>B77+B71+B65+B59+B53+B31+B13</f>
        <v>1541.49586</v>
      </c>
    </row>
    <row r="80" spans="1:2" s="61" customFormat="1" x14ac:dyDescent="0.35">
      <c r="A80" s="61" t="s">
        <v>135</v>
      </c>
    </row>
    <row r="110" spans="1:14" s="43" customFormat="1" ht="18.5" x14ac:dyDescent="0.45">
      <c r="A110" s="43" t="s">
        <v>122</v>
      </c>
      <c r="B110" s="44" t="s">
        <v>123</v>
      </c>
      <c r="C110" s="45"/>
      <c r="D110" s="44"/>
      <c r="E110" s="46"/>
      <c r="F110" s="44"/>
      <c r="G110" s="44"/>
      <c r="H110" s="44"/>
      <c r="I110" s="44"/>
      <c r="J110" s="44"/>
      <c r="K110" s="44"/>
      <c r="L110" s="44"/>
      <c r="M110" s="44"/>
      <c r="N110" s="44"/>
    </row>
    <row r="111" spans="1:14" s="43" customFormat="1" ht="18.5" x14ac:dyDescent="0.45">
      <c r="B111" s="44" t="s">
        <v>124</v>
      </c>
      <c r="C111" s="45"/>
      <c r="D111" s="44"/>
      <c r="E111" s="46"/>
      <c r="F111" s="44"/>
      <c r="G111" s="44"/>
      <c r="H111" s="44"/>
      <c r="I111" s="44"/>
      <c r="J111" s="44"/>
      <c r="K111" s="44"/>
      <c r="L111" s="44"/>
      <c r="M111" s="44"/>
      <c r="N111" s="44"/>
    </row>
    <row r="112" spans="1:14" s="43" customFormat="1" ht="18.5" x14ac:dyDescent="0.45">
      <c r="B112" s="44" t="s">
        <v>125</v>
      </c>
      <c r="C112" s="45"/>
      <c r="D112" s="44"/>
      <c r="E112" s="46"/>
      <c r="F112" s="44"/>
      <c r="G112" s="44"/>
      <c r="H112" s="44"/>
      <c r="I112" s="44"/>
      <c r="J112" s="44"/>
      <c r="K112" s="44"/>
      <c r="L112" s="44"/>
      <c r="M112" s="44"/>
      <c r="N112" s="44"/>
    </row>
    <row r="113" spans="2:14" s="43" customFormat="1" ht="18.5" x14ac:dyDescent="0.45">
      <c r="B113" s="44" t="s">
        <v>126</v>
      </c>
      <c r="C113" s="45"/>
      <c r="D113" s="44"/>
      <c r="E113" s="46"/>
      <c r="F113" s="44"/>
      <c r="G113" s="44"/>
      <c r="H113" s="44"/>
      <c r="I113" s="44"/>
      <c r="J113" s="44"/>
      <c r="K113" s="44"/>
      <c r="L113" s="44"/>
      <c r="M113" s="44"/>
      <c r="N113" s="44"/>
    </row>
    <row r="114" spans="2:14" s="43" customFormat="1" ht="18.5" x14ac:dyDescent="0.45">
      <c r="B114" s="44" t="s">
        <v>127</v>
      </c>
      <c r="C114" s="45"/>
      <c r="D114" s="44"/>
      <c r="E114" s="46"/>
      <c r="F114" s="44"/>
      <c r="G114" s="44"/>
      <c r="H114" s="44"/>
      <c r="I114" s="44"/>
      <c r="J114" s="44"/>
      <c r="K114" s="44"/>
      <c r="L114" s="44"/>
      <c r="M114" s="44"/>
      <c r="N114" s="44"/>
    </row>
    <row r="115" spans="2:14" s="43" customFormat="1" ht="18.5" x14ac:dyDescent="0.45">
      <c r="B115" s="44" t="s">
        <v>128</v>
      </c>
      <c r="C115" s="45"/>
      <c r="D115" s="44"/>
      <c r="E115" s="46"/>
      <c r="F115" s="44"/>
      <c r="G115" s="44"/>
      <c r="H115" s="44"/>
      <c r="I115" s="44"/>
      <c r="J115" s="44"/>
      <c r="K115" s="44"/>
      <c r="L115" s="44"/>
      <c r="M115" s="44"/>
      <c r="N115" s="44"/>
    </row>
    <row r="116" spans="2:14" s="43" customFormat="1" ht="18.5" x14ac:dyDescent="0.45">
      <c r="B116" s="44" t="s">
        <v>129</v>
      </c>
      <c r="C116" s="45"/>
      <c r="D116" s="44"/>
      <c r="E116" s="46"/>
      <c r="F116" s="44"/>
      <c r="G116" s="44"/>
      <c r="H116" s="44"/>
      <c r="I116" s="44"/>
      <c r="J116" s="44"/>
      <c r="K116" s="44"/>
      <c r="L116" s="44"/>
      <c r="M116" s="44"/>
      <c r="N116" s="44"/>
    </row>
    <row r="117" spans="2:14" s="47" customFormat="1" x14ac:dyDescent="0.35"/>
    <row r="118" spans="2:14" s="47" customFormat="1" ht="18" x14ac:dyDescent="0.4">
      <c r="B118" s="48" t="s">
        <v>131</v>
      </c>
    </row>
    <row r="119" spans="2:14" s="47" customFormat="1" ht="18" x14ac:dyDescent="0.4">
      <c r="B119" s="48" t="s">
        <v>130</v>
      </c>
    </row>
  </sheetData>
  <mergeCells count="4">
    <mergeCell ref="B47:B48"/>
    <mergeCell ref="B49:B52"/>
    <mergeCell ref="A1:XFD1"/>
    <mergeCell ref="A80:XFD8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2"/>
  <sheetViews>
    <sheetView rightToLeft="1" topLeftCell="A133" zoomScaleNormal="100" workbookViewId="0">
      <selection activeCell="A138" sqref="A138:B144"/>
    </sheetView>
  </sheetViews>
  <sheetFormatPr defaultColWidth="9" defaultRowHeight="15.5" x14ac:dyDescent="0.3"/>
  <cols>
    <col min="1" max="1" width="67.08203125" style="26" customWidth="1"/>
    <col min="2" max="2" width="38.33203125" style="26" bestFit="1" customWidth="1"/>
    <col min="3" max="3" width="19.58203125" style="26" bestFit="1" customWidth="1"/>
    <col min="4" max="16384" width="9" style="26"/>
  </cols>
  <sheetData>
    <row r="1" spans="1:3" s="54" customFormat="1" x14ac:dyDescent="0.3">
      <c r="A1" s="52" t="s">
        <v>134</v>
      </c>
      <c r="B1" s="53"/>
      <c r="C1" s="53"/>
    </row>
    <row r="2" spans="1:3" ht="45" customHeight="1" thickBot="1" x14ac:dyDescent="0.35">
      <c r="A2" s="18" t="s">
        <v>118</v>
      </c>
      <c r="B2" s="39" t="s">
        <v>75</v>
      </c>
    </row>
    <row r="3" spans="1:3" ht="16" thickBot="1" x14ac:dyDescent="0.35">
      <c r="A3" s="27"/>
      <c r="B3" s="39"/>
    </row>
    <row r="4" spans="1:3" ht="16" thickBot="1" x14ac:dyDescent="0.35">
      <c r="A4" s="27" t="s">
        <v>76</v>
      </c>
      <c r="B4" s="39"/>
    </row>
    <row r="5" spans="1:3" ht="16" thickBot="1" x14ac:dyDescent="0.35">
      <c r="A5" s="19"/>
      <c r="B5" s="39"/>
    </row>
    <row r="6" spans="1:3" ht="16" thickBot="1" x14ac:dyDescent="0.35">
      <c r="A6" s="19" t="s">
        <v>133</v>
      </c>
      <c r="B6" s="39">
        <v>301.56599999999997</v>
      </c>
    </row>
    <row r="7" spans="1:3" ht="16" thickBot="1" x14ac:dyDescent="0.35">
      <c r="A7" s="19" t="s">
        <v>77</v>
      </c>
      <c r="B7" s="39">
        <v>235.911</v>
      </c>
    </row>
    <row r="8" spans="1:3" ht="16" thickBot="1" x14ac:dyDescent="0.35">
      <c r="A8" s="19" t="s">
        <v>78</v>
      </c>
      <c r="B8" s="39">
        <v>124.77200000000001</v>
      </c>
    </row>
    <row r="9" spans="1:3" ht="16" thickBot="1" x14ac:dyDescent="0.35">
      <c r="A9" s="19" t="s">
        <v>79</v>
      </c>
      <c r="B9" s="39">
        <v>182.59200000000001</v>
      </c>
    </row>
    <row r="10" spans="1:3" ht="16" thickBot="1" x14ac:dyDescent="0.35">
      <c r="A10" s="27" t="s">
        <v>80</v>
      </c>
      <c r="B10" s="39">
        <v>104.97975</v>
      </c>
    </row>
    <row r="11" spans="1:3" ht="16" thickBot="1" x14ac:dyDescent="0.35">
      <c r="A11" s="27" t="s">
        <v>81</v>
      </c>
      <c r="B11" s="39">
        <v>167.83632133333333</v>
      </c>
    </row>
    <row r="12" spans="1:3" ht="16" thickBot="1" x14ac:dyDescent="0.35">
      <c r="A12" s="27" t="s">
        <v>82</v>
      </c>
      <c r="B12" s="39">
        <v>154.63773</v>
      </c>
    </row>
    <row r="13" spans="1:3" ht="16" thickBot="1" x14ac:dyDescent="0.35">
      <c r="A13" s="27"/>
      <c r="B13" s="39"/>
    </row>
    <row r="14" spans="1:3" ht="16" thickBot="1" x14ac:dyDescent="0.35">
      <c r="A14" s="27"/>
      <c r="B14" s="39"/>
    </row>
    <row r="15" spans="1:3" ht="16" thickBot="1" x14ac:dyDescent="0.35">
      <c r="A15" s="18"/>
      <c r="B15" s="39"/>
    </row>
    <row r="16" spans="1:3" ht="16" thickBot="1" x14ac:dyDescent="0.35">
      <c r="A16" s="18" t="s">
        <v>83</v>
      </c>
      <c r="B16" s="39">
        <f>SUM(B3:B15)</f>
        <v>1272.2948013333332</v>
      </c>
    </row>
    <row r="17" spans="1:2" ht="43.5" customHeight="1" thickBot="1" x14ac:dyDescent="0.35">
      <c r="A17" s="18" t="s">
        <v>84</v>
      </c>
      <c r="B17" s="39"/>
    </row>
    <row r="18" spans="1:2" ht="15.75" customHeight="1" thickBot="1" x14ac:dyDescent="0.25">
      <c r="A18" s="28" t="s">
        <v>132</v>
      </c>
      <c r="B18" s="39">
        <v>3559.2039018786891</v>
      </c>
    </row>
    <row r="19" spans="1:2" ht="15.75" customHeight="1" thickBot="1" x14ac:dyDescent="0.25">
      <c r="A19" s="28"/>
      <c r="B19" s="39"/>
    </row>
    <row r="20" spans="1:2" ht="15.75" customHeight="1" thickBot="1" x14ac:dyDescent="0.25">
      <c r="A20" s="28"/>
      <c r="B20" s="39"/>
    </row>
    <row r="21" spans="1:2" ht="15.75" customHeight="1" thickBot="1" x14ac:dyDescent="0.25">
      <c r="A21" s="28"/>
      <c r="B21" s="39"/>
    </row>
    <row r="22" spans="1:2" ht="15.75" customHeight="1" thickBot="1" x14ac:dyDescent="0.25">
      <c r="A22" s="28"/>
      <c r="B22" s="39"/>
    </row>
    <row r="23" spans="1:2" ht="15.75" customHeight="1" thickBot="1" x14ac:dyDescent="0.25">
      <c r="A23" s="28"/>
      <c r="B23" s="39"/>
    </row>
    <row r="24" spans="1:2" ht="15.75" customHeight="1" thickBot="1" x14ac:dyDescent="0.25">
      <c r="A24" s="28"/>
      <c r="B24" s="39"/>
    </row>
    <row r="25" spans="1:2" ht="15.75" customHeight="1" thickBot="1" x14ac:dyDescent="0.25">
      <c r="A25" s="28"/>
      <c r="B25" s="39"/>
    </row>
    <row r="26" spans="1:2" ht="15.75" customHeight="1" thickBot="1" x14ac:dyDescent="0.25">
      <c r="A26" s="28"/>
      <c r="B26" s="39"/>
    </row>
    <row r="27" spans="1:2" ht="15.75" customHeight="1" thickBot="1" x14ac:dyDescent="0.25">
      <c r="A27" s="28"/>
      <c r="B27" s="39"/>
    </row>
    <row r="28" spans="1:2" ht="15.75" customHeight="1" thickBot="1" x14ac:dyDescent="0.25">
      <c r="A28" s="28"/>
      <c r="B28" s="39"/>
    </row>
    <row r="29" spans="1:2" ht="15.75" customHeight="1" thickBot="1" x14ac:dyDescent="0.25">
      <c r="A29" s="28"/>
      <c r="B29" s="39"/>
    </row>
    <row r="30" spans="1:2" ht="15.75" customHeight="1" thickBot="1" x14ac:dyDescent="0.25">
      <c r="A30" s="28"/>
      <c r="B30" s="39"/>
    </row>
    <row r="31" spans="1:2" ht="15.75" customHeight="1" thickBot="1" x14ac:dyDescent="0.25">
      <c r="A31" s="28"/>
      <c r="B31" s="39"/>
    </row>
    <row r="32" spans="1:2" ht="15.75" customHeight="1" thickBot="1" x14ac:dyDescent="0.25">
      <c r="A32" s="28"/>
      <c r="B32" s="39"/>
    </row>
    <row r="33" spans="1:2" ht="15.75" customHeight="1" thickBot="1" x14ac:dyDescent="0.25">
      <c r="A33" s="28"/>
      <c r="B33" s="39"/>
    </row>
    <row r="34" spans="1:2" ht="15.75" customHeight="1" thickBot="1" x14ac:dyDescent="0.25">
      <c r="A34" s="28"/>
      <c r="B34" s="39"/>
    </row>
    <row r="35" spans="1:2" ht="15.75" customHeight="1" thickBot="1" x14ac:dyDescent="0.25">
      <c r="A35" s="28"/>
      <c r="B35" s="39"/>
    </row>
    <row r="36" spans="1:2" ht="15.75" customHeight="1" thickBot="1" x14ac:dyDescent="0.25">
      <c r="A36" s="28"/>
      <c r="B36" s="39"/>
    </row>
    <row r="37" spans="1:2" ht="15.75" customHeight="1" thickBot="1" x14ac:dyDescent="0.25">
      <c r="A37" s="28"/>
      <c r="B37" s="39"/>
    </row>
    <row r="38" spans="1:2" ht="15.75" customHeight="1" thickBot="1" x14ac:dyDescent="0.25">
      <c r="A38" s="28"/>
      <c r="B38" s="39"/>
    </row>
    <row r="39" spans="1:2" ht="15.75" customHeight="1" thickBot="1" x14ac:dyDescent="0.25">
      <c r="A39" s="28"/>
      <c r="B39" s="39"/>
    </row>
    <row r="40" spans="1:2" ht="15.75" customHeight="1" thickBot="1" x14ac:dyDescent="0.25">
      <c r="A40" s="28"/>
      <c r="B40" s="39"/>
    </row>
    <row r="41" spans="1:2" ht="15.75" customHeight="1" thickBot="1" x14ac:dyDescent="0.25">
      <c r="A41" s="28"/>
      <c r="B41" s="39"/>
    </row>
    <row r="42" spans="1:2" ht="15.75" customHeight="1" thickBot="1" x14ac:dyDescent="0.25">
      <c r="A42" s="28"/>
      <c r="B42" s="39"/>
    </row>
    <row r="43" spans="1:2" ht="15.75" customHeight="1" thickBot="1" x14ac:dyDescent="0.25">
      <c r="A43" s="28"/>
      <c r="B43" s="39"/>
    </row>
    <row r="44" spans="1:2" ht="15.75" customHeight="1" thickBot="1" x14ac:dyDescent="0.25">
      <c r="A44" s="28"/>
      <c r="B44" s="39"/>
    </row>
    <row r="45" spans="1:2" ht="15.75" customHeight="1" thickBot="1" x14ac:dyDescent="0.25">
      <c r="A45" s="28"/>
      <c r="B45" s="39"/>
    </row>
    <row r="46" spans="1:2" ht="15.75" customHeight="1" thickBot="1" x14ac:dyDescent="0.25">
      <c r="A46" s="28"/>
      <c r="B46" s="39"/>
    </row>
    <row r="47" spans="1:2" ht="15.75" customHeight="1" thickBot="1" x14ac:dyDescent="0.25">
      <c r="A47" s="28"/>
      <c r="B47" s="39"/>
    </row>
    <row r="48" spans="1:2" ht="15.75" customHeight="1" thickBot="1" x14ac:dyDescent="0.25">
      <c r="A48" s="28"/>
      <c r="B48" s="39"/>
    </row>
    <row r="49" spans="1:2" ht="15.75" customHeight="1" thickBot="1" x14ac:dyDescent="0.25">
      <c r="A49" s="28"/>
      <c r="B49" s="39"/>
    </row>
    <row r="50" spans="1:2" ht="15.75" customHeight="1" thickBot="1" x14ac:dyDescent="0.25">
      <c r="A50" s="28"/>
      <c r="B50" s="39"/>
    </row>
    <row r="51" spans="1:2" ht="15.75" customHeight="1" thickBot="1" x14ac:dyDescent="0.25">
      <c r="A51" s="28"/>
      <c r="B51" s="39"/>
    </row>
    <row r="52" spans="1:2" ht="15.75" customHeight="1" thickBot="1" x14ac:dyDescent="0.25">
      <c r="A52" s="28"/>
      <c r="B52" s="39"/>
    </row>
    <row r="53" spans="1:2" ht="15.75" customHeight="1" thickBot="1" x14ac:dyDescent="0.25">
      <c r="A53" s="28"/>
      <c r="B53" s="39"/>
    </row>
    <row r="54" spans="1:2" ht="15.75" customHeight="1" thickBot="1" x14ac:dyDescent="0.25">
      <c r="A54" s="28"/>
      <c r="B54" s="39"/>
    </row>
    <row r="55" spans="1:2" ht="15.75" customHeight="1" thickBot="1" x14ac:dyDescent="0.25">
      <c r="A55" s="28"/>
      <c r="B55" s="39"/>
    </row>
    <row r="56" spans="1:2" ht="15.75" customHeight="1" thickBot="1" x14ac:dyDescent="0.25">
      <c r="A56" s="28"/>
      <c r="B56" s="39"/>
    </row>
    <row r="57" spans="1:2" ht="15.75" customHeight="1" thickBot="1" x14ac:dyDescent="0.25">
      <c r="A57" s="28"/>
      <c r="B57" s="39"/>
    </row>
    <row r="58" spans="1:2" ht="16" thickBot="1" x14ac:dyDescent="0.25">
      <c r="A58" s="28"/>
      <c r="B58" s="39"/>
    </row>
    <row r="59" spans="1:2" ht="16" thickBot="1" x14ac:dyDescent="0.35">
      <c r="A59" s="18" t="s">
        <v>85</v>
      </c>
      <c r="B59" s="39">
        <f>SUM(B18:B58)</f>
        <v>3559.2039018786891</v>
      </c>
    </row>
    <row r="60" spans="1:2" ht="16" thickBot="1" x14ac:dyDescent="0.35">
      <c r="A60" s="18"/>
      <c r="B60" s="39"/>
    </row>
    <row r="61" spans="1:2" ht="16" thickBot="1" x14ac:dyDescent="0.35">
      <c r="A61" s="18"/>
      <c r="B61" s="39"/>
    </row>
    <row r="62" spans="1:2" ht="47.25" customHeight="1" thickBot="1" x14ac:dyDescent="0.35">
      <c r="A62" s="18" t="s">
        <v>86</v>
      </c>
      <c r="B62" s="39"/>
    </row>
    <row r="63" spans="1:2" ht="16" thickBot="1" x14ac:dyDescent="0.35">
      <c r="A63" s="22" t="s">
        <v>54</v>
      </c>
      <c r="B63" s="39">
        <v>0</v>
      </c>
    </row>
    <row r="64" spans="1:2" x14ac:dyDescent="0.3">
      <c r="A64" s="23" t="s">
        <v>55</v>
      </c>
      <c r="B64" s="56">
        <v>0</v>
      </c>
    </row>
    <row r="65" spans="1:2" ht="16" thickBot="1" x14ac:dyDescent="0.35">
      <c r="A65" s="22" t="s">
        <v>87</v>
      </c>
      <c r="B65" s="57"/>
    </row>
    <row r="66" spans="1:2" x14ac:dyDescent="0.3">
      <c r="A66" s="65" t="s">
        <v>48</v>
      </c>
      <c r="B66" s="56">
        <v>0</v>
      </c>
    </row>
    <row r="67" spans="1:2" x14ac:dyDescent="0.3">
      <c r="A67" s="66"/>
      <c r="B67" s="68"/>
    </row>
    <row r="68" spans="1:2" ht="16" thickBot="1" x14ac:dyDescent="0.35">
      <c r="A68" s="67"/>
      <c r="B68" s="57"/>
    </row>
    <row r="69" spans="1:2" ht="16" thickBot="1" x14ac:dyDescent="0.35">
      <c r="A69" s="18" t="s">
        <v>88</v>
      </c>
      <c r="B69" s="39">
        <v>0</v>
      </c>
    </row>
    <row r="70" spans="1:2" ht="16" thickBot="1" x14ac:dyDescent="0.35">
      <c r="A70" s="22"/>
      <c r="B70" s="36"/>
    </row>
    <row r="71" spans="1:2" ht="44.25" customHeight="1" thickBot="1" x14ac:dyDescent="0.35">
      <c r="A71" s="18" t="s">
        <v>89</v>
      </c>
      <c r="B71" s="42"/>
    </row>
    <row r="72" spans="1:2" ht="16" thickBot="1" x14ac:dyDescent="0.35">
      <c r="A72" s="22" t="s">
        <v>54</v>
      </c>
      <c r="B72" s="39">
        <v>0</v>
      </c>
    </row>
    <row r="73" spans="1:2" x14ac:dyDescent="0.3">
      <c r="A73" s="23" t="s">
        <v>55</v>
      </c>
      <c r="B73" s="56">
        <v>0</v>
      </c>
    </row>
    <row r="74" spans="1:2" ht="16" thickBot="1" x14ac:dyDescent="0.35">
      <c r="A74" s="22" t="s">
        <v>90</v>
      </c>
      <c r="B74" s="57"/>
    </row>
    <row r="75" spans="1:2" x14ac:dyDescent="0.3">
      <c r="A75" s="23" t="s">
        <v>48</v>
      </c>
      <c r="B75" s="56">
        <v>0</v>
      </c>
    </row>
    <row r="76" spans="1:2" x14ac:dyDescent="0.3">
      <c r="A76" s="23" t="s">
        <v>49</v>
      </c>
      <c r="B76" s="68"/>
    </row>
    <row r="77" spans="1:2" x14ac:dyDescent="0.3">
      <c r="A77" s="23"/>
      <c r="B77" s="68"/>
    </row>
    <row r="78" spans="1:2" ht="16" thickBot="1" x14ac:dyDescent="0.35">
      <c r="A78" s="24"/>
      <c r="B78" s="57"/>
    </row>
    <row r="79" spans="1:2" ht="16" thickBot="1" x14ac:dyDescent="0.35">
      <c r="A79" s="18" t="s">
        <v>91</v>
      </c>
      <c r="B79" s="39">
        <v>0</v>
      </c>
    </row>
    <row r="80" spans="1:2" ht="16" thickBot="1" x14ac:dyDescent="0.35">
      <c r="A80" s="22"/>
      <c r="B80" s="39"/>
    </row>
    <row r="81" spans="1:2" ht="31.5" thickBot="1" x14ac:dyDescent="0.35">
      <c r="A81" s="18" t="s">
        <v>92</v>
      </c>
      <c r="B81" s="39"/>
    </row>
    <row r="82" spans="1:2" ht="16" thickBot="1" x14ac:dyDescent="0.35">
      <c r="A82" s="29" t="s">
        <v>94</v>
      </c>
      <c r="B82" s="39">
        <v>118.29914008314633</v>
      </c>
    </row>
    <row r="83" spans="1:2" ht="16" thickBot="1" x14ac:dyDescent="0.35">
      <c r="A83" s="29" t="s">
        <v>95</v>
      </c>
      <c r="B83" s="39">
        <v>158.72547464186258</v>
      </c>
    </row>
    <row r="84" spans="1:2" ht="16" thickBot="1" x14ac:dyDescent="0.35">
      <c r="A84" s="29" t="s">
        <v>96</v>
      </c>
      <c r="B84" s="39">
        <v>322.33015231475383</v>
      </c>
    </row>
    <row r="85" spans="1:2" ht="16" thickBot="1" x14ac:dyDescent="0.35">
      <c r="A85" s="29" t="s">
        <v>97</v>
      </c>
      <c r="B85" s="39">
        <v>51.889400499945189</v>
      </c>
    </row>
    <row r="86" spans="1:2" ht="16" thickBot="1" x14ac:dyDescent="0.35">
      <c r="A86" s="29" t="s">
        <v>132</v>
      </c>
      <c r="B86" s="39">
        <v>162.61433370673342</v>
      </c>
    </row>
    <row r="87" spans="1:2" ht="16" thickBot="1" x14ac:dyDescent="0.35">
      <c r="A87" s="29"/>
      <c r="B87" s="39"/>
    </row>
    <row r="88" spans="1:2" ht="16" thickBot="1" x14ac:dyDescent="0.35">
      <c r="A88" s="29"/>
      <c r="B88" s="39"/>
    </row>
    <row r="89" spans="1:2" ht="16" thickBot="1" x14ac:dyDescent="0.35">
      <c r="A89" s="29"/>
      <c r="B89" s="39"/>
    </row>
    <row r="90" spans="1:2" ht="16" thickBot="1" x14ac:dyDescent="0.35">
      <c r="A90" s="29"/>
      <c r="B90" s="39"/>
    </row>
    <row r="91" spans="1:2" ht="16" thickBot="1" x14ac:dyDescent="0.35">
      <c r="A91" s="29"/>
      <c r="B91" s="39"/>
    </row>
    <row r="92" spans="1:2" ht="16" thickBot="1" x14ac:dyDescent="0.35">
      <c r="A92" s="29"/>
      <c r="B92" s="39"/>
    </row>
    <row r="93" spans="1:2" ht="16" thickBot="1" x14ac:dyDescent="0.35">
      <c r="A93" s="29"/>
      <c r="B93" s="39"/>
    </row>
    <row r="94" spans="1:2" ht="16" thickBot="1" x14ac:dyDescent="0.35">
      <c r="A94" s="29"/>
      <c r="B94" s="39"/>
    </row>
    <row r="95" spans="1:2" ht="16" thickBot="1" x14ac:dyDescent="0.35">
      <c r="A95" s="29"/>
      <c r="B95" s="39"/>
    </row>
    <row r="96" spans="1:2" ht="16" thickBot="1" x14ac:dyDescent="0.35">
      <c r="A96" s="29"/>
      <c r="B96" s="39"/>
    </row>
    <row r="97" spans="1:2" ht="16" thickBot="1" x14ac:dyDescent="0.35">
      <c r="A97" s="29"/>
      <c r="B97" s="39"/>
    </row>
    <row r="98" spans="1:2" ht="16" thickBot="1" x14ac:dyDescent="0.35">
      <c r="A98" s="29"/>
      <c r="B98" s="39"/>
    </row>
    <row r="99" spans="1:2" ht="16" thickBot="1" x14ac:dyDescent="0.35">
      <c r="A99" s="29"/>
      <c r="B99" s="39"/>
    </row>
    <row r="100" spans="1:2" ht="16" thickBot="1" x14ac:dyDescent="0.35">
      <c r="A100" s="18" t="s">
        <v>98</v>
      </c>
      <c r="B100" s="39">
        <f>SUM(B82:B99)</f>
        <v>813.85850124644128</v>
      </c>
    </row>
    <row r="101" spans="1:2" ht="16" thickBot="1" x14ac:dyDescent="0.35">
      <c r="A101" s="18"/>
      <c r="B101" s="39"/>
    </row>
    <row r="102" spans="1:2" ht="31.5" thickBot="1" x14ac:dyDescent="0.35">
      <c r="A102" s="18" t="s">
        <v>99</v>
      </c>
      <c r="B102" s="39"/>
    </row>
    <row r="103" spans="1:2" ht="16" thickBot="1" x14ac:dyDescent="0.35">
      <c r="A103" s="19" t="s">
        <v>93</v>
      </c>
      <c r="B103" s="39">
        <v>5.3803886686290367E-2</v>
      </c>
    </row>
    <row r="104" spans="1:2" ht="16" thickBot="1" x14ac:dyDescent="0.35">
      <c r="A104" s="19" t="s">
        <v>132</v>
      </c>
      <c r="B104" s="39">
        <v>0.01</v>
      </c>
    </row>
    <row r="105" spans="1:2" ht="16" thickBot="1" x14ac:dyDescent="0.35">
      <c r="A105" s="19"/>
      <c r="B105" s="39"/>
    </row>
    <row r="106" spans="1:2" ht="16" thickBot="1" x14ac:dyDescent="0.35">
      <c r="A106" s="19"/>
      <c r="B106" s="39"/>
    </row>
    <row r="107" spans="1:2" ht="16" thickBot="1" x14ac:dyDescent="0.35">
      <c r="A107" s="27"/>
      <c r="B107" s="39"/>
    </row>
    <row r="108" spans="1:2" ht="16" thickBot="1" x14ac:dyDescent="0.35">
      <c r="A108" s="18" t="s">
        <v>100</v>
      </c>
      <c r="B108" s="39">
        <f>SUM(B103:B107)</f>
        <v>6.3803886686290362E-2</v>
      </c>
    </row>
    <row r="109" spans="1:2" ht="16" thickBot="1" x14ac:dyDescent="0.35">
      <c r="A109" s="18"/>
      <c r="B109" s="39"/>
    </row>
    <row r="110" spans="1:2" ht="36.75" customHeight="1" thickBot="1" x14ac:dyDescent="0.35">
      <c r="A110" s="18" t="s">
        <v>101</v>
      </c>
      <c r="B110" s="39"/>
    </row>
    <row r="111" spans="1:2" ht="16" thickBot="1" x14ac:dyDescent="0.35">
      <c r="A111" s="18"/>
      <c r="B111" s="39"/>
    </row>
    <row r="112" spans="1:2" ht="16" thickBot="1" x14ac:dyDescent="0.35">
      <c r="A112" s="22"/>
      <c r="B112" s="39"/>
    </row>
    <row r="113" spans="1:3" ht="16" thickBot="1" x14ac:dyDescent="0.35">
      <c r="A113" s="18" t="s">
        <v>102</v>
      </c>
      <c r="B113" s="39">
        <f>SUM(B111:B112)</f>
        <v>0</v>
      </c>
      <c r="C113" s="30"/>
    </row>
    <row r="114" spans="1:3" ht="16" thickBot="1" x14ac:dyDescent="0.35">
      <c r="A114" s="18"/>
      <c r="B114" s="39"/>
    </row>
    <row r="115" spans="1:3" ht="57.75" customHeight="1" x14ac:dyDescent="0.3">
      <c r="A115" s="63" t="s">
        <v>103</v>
      </c>
      <c r="B115" s="58"/>
    </row>
    <row r="116" spans="1:3" ht="34.5" customHeight="1" thickBot="1" x14ac:dyDescent="0.35">
      <c r="A116" s="64"/>
      <c r="B116" s="60"/>
    </row>
    <row r="117" spans="1:3" ht="16" thickBot="1" x14ac:dyDescent="0.35">
      <c r="A117" s="25" t="s">
        <v>104</v>
      </c>
      <c r="B117" s="39">
        <v>151.51395169846586</v>
      </c>
    </row>
    <row r="118" spans="1:3" ht="16" thickBot="1" x14ac:dyDescent="0.35">
      <c r="A118" s="25" t="s">
        <v>106</v>
      </c>
      <c r="B118" s="39">
        <v>35.256456835890383</v>
      </c>
    </row>
    <row r="119" spans="1:3" ht="16" thickBot="1" x14ac:dyDescent="0.35">
      <c r="A119" s="25" t="s">
        <v>108</v>
      </c>
      <c r="B119" s="39">
        <v>58.709792298082149</v>
      </c>
    </row>
    <row r="120" spans="1:3" ht="16" thickBot="1" x14ac:dyDescent="0.35">
      <c r="A120" s="25" t="s">
        <v>105</v>
      </c>
      <c r="B120" s="39">
        <v>13.425627698904101</v>
      </c>
    </row>
    <row r="121" spans="1:3" ht="16" thickBot="1" x14ac:dyDescent="0.35">
      <c r="A121" s="25" t="s">
        <v>107</v>
      </c>
      <c r="B121" s="39">
        <v>11.534148165315074</v>
      </c>
    </row>
    <row r="122" spans="1:3" ht="16" thickBot="1" x14ac:dyDescent="0.35">
      <c r="A122" s="25" t="s">
        <v>132</v>
      </c>
      <c r="B122" s="39">
        <v>18.634374238184932</v>
      </c>
    </row>
    <row r="123" spans="1:3" ht="16" thickBot="1" x14ac:dyDescent="0.35">
      <c r="A123" s="25"/>
      <c r="B123" s="39"/>
    </row>
    <row r="124" spans="1:3" ht="16" thickBot="1" x14ac:dyDescent="0.35">
      <c r="A124" s="25"/>
      <c r="B124" s="39"/>
    </row>
    <row r="125" spans="1:3" ht="16" thickBot="1" x14ac:dyDescent="0.35">
      <c r="A125" s="25"/>
      <c r="B125" s="39"/>
    </row>
    <row r="126" spans="1:3" ht="16" thickBot="1" x14ac:dyDescent="0.35">
      <c r="A126" s="25"/>
      <c r="B126" s="39"/>
    </row>
    <row r="127" spans="1:3" ht="16" thickBot="1" x14ac:dyDescent="0.35">
      <c r="A127" s="25"/>
      <c r="B127" s="39"/>
    </row>
    <row r="128" spans="1:3" ht="16" thickBot="1" x14ac:dyDescent="0.35">
      <c r="A128" s="18" t="s">
        <v>109</v>
      </c>
      <c r="B128" s="39">
        <f>SUM(B117:B127)</f>
        <v>289.07435093484253</v>
      </c>
      <c r="C128" s="31"/>
    </row>
    <row r="129" spans="1:3" ht="16" thickBot="1" x14ac:dyDescent="0.35">
      <c r="A129" s="22"/>
      <c r="B129" s="39"/>
    </row>
    <row r="130" spans="1:3" ht="56.25" customHeight="1" thickBot="1" x14ac:dyDescent="0.35">
      <c r="A130" s="18" t="s">
        <v>110</v>
      </c>
      <c r="B130" s="39"/>
    </row>
    <row r="131" spans="1:3" ht="16" thickBot="1" x14ac:dyDescent="0.35">
      <c r="A131" s="22"/>
      <c r="B131" s="39"/>
    </row>
    <row r="132" spans="1:3" ht="40.5" customHeight="1" thickBot="1" x14ac:dyDescent="0.35">
      <c r="A132" s="22" t="s">
        <v>111</v>
      </c>
      <c r="B132" s="39">
        <v>0</v>
      </c>
    </row>
    <row r="133" spans="1:3" ht="16" thickBot="1" x14ac:dyDescent="0.35">
      <c r="A133" s="22" t="s">
        <v>48</v>
      </c>
      <c r="B133" s="39">
        <v>0</v>
      </c>
    </row>
    <row r="134" spans="1:3" ht="16" thickBot="1" x14ac:dyDescent="0.35">
      <c r="A134" s="18" t="s">
        <v>112</v>
      </c>
      <c r="B134" s="39">
        <v>0</v>
      </c>
    </row>
    <row r="135" spans="1:3" ht="16" thickBot="1" x14ac:dyDescent="0.35">
      <c r="A135" s="18"/>
      <c r="B135" s="39"/>
    </row>
    <row r="136" spans="1:3" ht="16" thickBot="1" x14ac:dyDescent="0.35">
      <c r="A136" s="18" t="s">
        <v>113</v>
      </c>
      <c r="B136" s="39">
        <f>+B134+B128+B113+B108+B100+B79+B59+B16</f>
        <v>5934.495359279992</v>
      </c>
      <c r="C136" s="31"/>
    </row>
    <row r="137" spans="1:3" ht="16" thickBot="1" x14ac:dyDescent="0.35">
      <c r="A137" s="18" t="s">
        <v>114</v>
      </c>
      <c r="B137" s="39"/>
    </row>
    <row r="138" spans="1:3" ht="16" thickBot="1" x14ac:dyDescent="0.35">
      <c r="A138" s="22" t="s">
        <v>136</v>
      </c>
      <c r="B138" s="50">
        <v>603.70614499999999</v>
      </c>
    </row>
    <row r="139" spans="1:3" ht="16" thickBot="1" x14ac:dyDescent="0.35">
      <c r="A139" s="22" t="s">
        <v>137</v>
      </c>
      <c r="B139" s="50">
        <v>105.30640001749366</v>
      </c>
    </row>
    <row r="140" spans="1:3" ht="16" thickBot="1" x14ac:dyDescent="0.35">
      <c r="A140" s="22" t="s">
        <v>138</v>
      </c>
      <c r="B140" s="50">
        <v>66.542691776000012</v>
      </c>
    </row>
    <row r="141" spans="1:3" ht="16" thickBot="1" x14ac:dyDescent="0.35">
      <c r="A141" s="22" t="s">
        <v>139</v>
      </c>
      <c r="B141" s="50">
        <v>84.702125788000004</v>
      </c>
    </row>
    <row r="142" spans="1:3" ht="16" thickBot="1" x14ac:dyDescent="0.35">
      <c r="A142" s="22" t="s">
        <v>140</v>
      </c>
      <c r="B142" s="50">
        <v>59.998476851431263</v>
      </c>
    </row>
    <row r="143" spans="1:3" ht="16" thickBot="1" x14ac:dyDescent="0.35">
      <c r="A143" s="22" t="s">
        <v>132</v>
      </c>
      <c r="B143" s="50">
        <v>65.021404620672811</v>
      </c>
    </row>
    <row r="144" spans="1:3" ht="45" customHeight="1" thickBot="1" x14ac:dyDescent="0.35">
      <c r="A144" s="18" t="s">
        <v>115</v>
      </c>
      <c r="B144" s="50">
        <f>SUM(B138:B143)</f>
        <v>985.27724405359766</v>
      </c>
    </row>
    <row r="145" spans="1:2" ht="16" thickBot="1" x14ac:dyDescent="0.35">
      <c r="A145" s="18" t="s">
        <v>116</v>
      </c>
      <c r="B145" s="49">
        <v>2233676</v>
      </c>
    </row>
    <row r="146" spans="1:2" s="62" customFormat="1" x14ac:dyDescent="0.3">
      <c r="A146" s="62" t="s">
        <v>135</v>
      </c>
    </row>
    <row r="148" spans="1:2" x14ac:dyDescent="0.3">
      <c r="B148" s="31"/>
    </row>
    <row r="149" spans="1:2" x14ac:dyDescent="0.3">
      <c r="B149" s="31"/>
    </row>
    <row r="150" spans="1:2" x14ac:dyDescent="0.3">
      <c r="B150" s="31"/>
    </row>
    <row r="151" spans="1:2" x14ac:dyDescent="0.3">
      <c r="B151" s="31"/>
    </row>
    <row r="152" spans="1:2" x14ac:dyDescent="0.3">
      <c r="B152" s="31"/>
    </row>
    <row r="153" spans="1:2" x14ac:dyDescent="0.3">
      <c r="B153" s="31"/>
    </row>
    <row r="154" spans="1:2" x14ac:dyDescent="0.3">
      <c r="B154" s="31"/>
    </row>
    <row r="155" spans="1:2" x14ac:dyDescent="0.3">
      <c r="B155" s="31"/>
    </row>
    <row r="156" spans="1:2" x14ac:dyDescent="0.3">
      <c r="B156" s="31"/>
    </row>
    <row r="157" spans="1:2" x14ac:dyDescent="0.3">
      <c r="B157" s="31"/>
    </row>
    <row r="158" spans="1:2" x14ac:dyDescent="0.3">
      <c r="B158" s="31"/>
    </row>
    <row r="159" spans="1:2" x14ac:dyDescent="0.3">
      <c r="B159" s="31"/>
    </row>
    <row r="160" spans="1:2" x14ac:dyDescent="0.3">
      <c r="B160" s="31"/>
    </row>
    <row r="161" spans="2:2" x14ac:dyDescent="0.3">
      <c r="B161" s="31"/>
    </row>
    <row r="162" spans="2:2" x14ac:dyDescent="0.3">
      <c r="B162" s="31"/>
    </row>
    <row r="163" spans="2:2" x14ac:dyDescent="0.3">
      <c r="B163" s="31"/>
    </row>
    <row r="164" spans="2:2" x14ac:dyDescent="0.3">
      <c r="B164" s="31"/>
    </row>
    <row r="165" spans="2:2" x14ac:dyDescent="0.3">
      <c r="B165" s="31"/>
    </row>
    <row r="166" spans="2:2" x14ac:dyDescent="0.3">
      <c r="B166" s="31"/>
    </row>
    <row r="167" spans="2:2" x14ac:dyDescent="0.3">
      <c r="B167" s="31"/>
    </row>
    <row r="168" spans="2:2" x14ac:dyDescent="0.3">
      <c r="B168" s="31"/>
    </row>
    <row r="169" spans="2:2" x14ac:dyDescent="0.3">
      <c r="B169" s="31"/>
    </row>
    <row r="170" spans="2:2" x14ac:dyDescent="0.3">
      <c r="B170" s="31"/>
    </row>
    <row r="171" spans="2:2" x14ac:dyDescent="0.3">
      <c r="B171" s="31"/>
    </row>
    <row r="172" spans="2:2" x14ac:dyDescent="0.3">
      <c r="B172" s="31"/>
    </row>
  </sheetData>
  <mergeCells count="9">
    <mergeCell ref="A1:XFD1"/>
    <mergeCell ref="A146:XFD146"/>
    <mergeCell ref="A115:A116"/>
    <mergeCell ref="B115:B116"/>
    <mergeCell ref="B64:B65"/>
    <mergeCell ref="A66:A68"/>
    <mergeCell ref="B66:B68"/>
    <mergeCell ref="B73:B74"/>
    <mergeCell ref="B75:B7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נספח 1</vt:lpstr>
      <vt:lpstr>נספח 1-אשראי ואגח</vt:lpstr>
      <vt:lpstr>נספח 2</vt:lpstr>
      <vt:lpstr>נספח 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עידית מידן</dc:creator>
  <cp:lastModifiedBy>עידית מידן</cp:lastModifiedBy>
  <dcterms:created xsi:type="dcterms:W3CDTF">2025-05-21T10:27:56Z</dcterms:created>
  <dcterms:modified xsi:type="dcterms:W3CDTF">2025-06-16T11:49:56Z</dcterms:modified>
</cp:coreProperties>
</file>